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70" tabRatio="800" activeTab="1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OHTAK ROAD" sheetId="6" r:id="rId6"/>
    <sheet name="STEPPED UP GENCO" sheetId="7" r:id="rId7"/>
    <sheet name="FINAL EX. SUMMARY" sheetId="8" r:id="rId8"/>
    <sheet name="PRAGATI" sheetId="9" r:id="rId9"/>
    <sheet name="Sheet1" sheetId="10" r:id="rId10"/>
  </sheets>
  <definedNames>
    <definedName name="_xlnm.Print_Area" localSheetId="2">'BRPL'!$A$1:$S$196</definedName>
    <definedName name="_xlnm.Print_Area" localSheetId="1">'BYPL'!$A$1:$Q$179</definedName>
    <definedName name="_xlnm.Print_Area" localSheetId="7">'FINAL EX. SUMMARY'!$A$1:$Q$41</definedName>
    <definedName name="_xlnm.Print_Area" localSheetId="4">'MES'!$A$1:$Q$61</definedName>
    <definedName name="_xlnm.Print_Area" localSheetId="0">'NDPL'!$A$1:$Q$170</definedName>
    <definedName name="_xlnm.Print_Area" localSheetId="8">'PRAGATI'!$A$1:$Q$25</definedName>
    <definedName name="_xlnm.Print_Area" localSheetId="5">'ROHTAK ROAD'!$A$1:$Q$43</definedName>
  </definedNames>
  <calcPr fullCalcOnLoad="1"/>
</workbook>
</file>

<file path=xl/sharedStrings.xml><?xml version="1.0" encoding="utf-8"?>
<sst xmlns="http://schemas.openxmlformats.org/spreadsheetml/2006/main" count="1638" uniqueCount="467">
  <si>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</si>
  <si>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</si>
  <si>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</si>
  <si>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</si>
  <si>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</si>
  <si>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</si>
  <si>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</si>
  <si>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</si>
  <si>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</si>
  <si>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</si>
  <si>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</si>
  <si>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</si>
  <si>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</si>
  <si>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Kvarh(Lag)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</si>
  <si>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</si>
  <si>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</si>
  <si>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</si>
  <si>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</si>
  <si>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</si>
  <si>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</si>
  <si>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</si>
  <si>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</si>
  <si>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</si>
  <si>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</si>
  <si>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</si>
  <si>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</si>
  <si>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220KV DMRC</t>
  </si>
  <si>
    <t>NARAINA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</si>
  <si>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</si>
  <si>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</si>
  <si>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</si>
  <si>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</si>
  <si>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</si>
  <si>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</si>
  <si>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</si>
  <si>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</si>
  <si>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</si>
  <si>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</si>
  <si>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</si>
  <si>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</si>
  <si>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</si>
  <si>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</si>
  <si>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</si>
  <si>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</si>
  <si>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</si>
  <si>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PUSA GRID-II</t>
  </si>
  <si>
    <t>DMS</t>
  </si>
  <si>
    <t>SUDARSHAN PARK</t>
  </si>
  <si>
    <t>VISHAL (EXP)</t>
  </si>
  <si>
    <t>REWARI LINE (ENERGY EXCHANGE WITH NDPL)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</si>
  <si>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</si>
  <si>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</si>
  <si>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</si>
  <si>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</si>
  <si>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</si>
  <si>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</si>
  <si>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</si>
  <si>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</si>
  <si>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</si>
  <si>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</si>
  <si>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</si>
  <si>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</si>
  <si>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</si>
  <si>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</si>
  <si>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</si>
  <si>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</si>
  <si>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</si>
  <si>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</si>
  <si>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</si>
  <si>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</si>
  <si>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</si>
  <si>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69 NG ROAD</t>
  </si>
  <si>
    <t>H BLOCK</t>
  </si>
  <si>
    <t>SHADI KHAM PUR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</si>
  <si>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</si>
  <si>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</si>
  <si>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</si>
  <si>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</si>
  <si>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</si>
  <si>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</si>
  <si>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</si>
  <si>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</si>
  <si>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</si>
  <si>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</si>
  <si>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J BLOCK KIRTI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</si>
  <si>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</si>
  <si>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</si>
  <si>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</si>
  <si>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</si>
  <si>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</si>
  <si>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</si>
  <si>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</si>
  <si>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</si>
  <si>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</si>
  <si>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</si>
  <si>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</si>
  <si>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</si>
  <si>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</si>
  <si>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</si>
  <si>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</si>
  <si>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</si>
  <si>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</si>
  <si>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</si>
  <si>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</si>
  <si>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</si>
  <si>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</si>
  <si>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</si>
  <si>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</si>
  <si>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</si>
  <si>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</si>
  <si>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</si>
  <si>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</si>
  <si>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</si>
  <si>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</si>
  <si>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</si>
  <si>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</si>
  <si>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</si>
  <si>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</si>
  <si>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</si>
  <si>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</si>
  <si>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</si>
  <si>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</si>
  <si>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</si>
  <si>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</si>
  <si>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</si>
  <si>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</si>
  <si>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</si>
  <si>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</si>
  <si>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</si>
  <si>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</si>
  <si>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</si>
  <si>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</si>
  <si>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</si>
  <si>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</si>
  <si>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</si>
  <si>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</si>
  <si>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</si>
  <si>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</si>
  <si>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</si>
  <si>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</si>
  <si>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</si>
  <si>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</si>
  <si>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</si>
  <si>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SB MILL</t>
  </si>
  <si>
    <t>ZAKHIRA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</si>
  <si>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</si>
  <si>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</si>
  <si>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</si>
  <si>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</si>
  <si>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</si>
  <si>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</si>
  <si>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</si>
  <si>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</si>
  <si>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</si>
  <si>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</si>
  <si>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</si>
  <si>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</si>
  <si>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</si>
  <si>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</si>
  <si>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</si>
  <si>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</si>
  <si>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</si>
  <si>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</si>
  <si>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</si>
  <si>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</si>
  <si>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</si>
  <si>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</si>
  <si>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</si>
  <si>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</si>
  <si>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</si>
  <si>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</si>
  <si>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</si>
  <si>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</si>
  <si>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</si>
  <si>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</si>
  <si>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</si>
  <si>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</si>
  <si>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</si>
  <si>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</si>
  <si>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</si>
  <si>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</si>
  <si>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</si>
  <si>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</si>
  <si>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</si>
  <si>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</si>
  <si>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VIDYUT BHAWAN</t>
  </si>
  <si>
    <t>A.I.I.M.S.</t>
  </si>
  <si>
    <t>KIDWAI NAGAR</t>
  </si>
  <si>
    <t>TR(10MVA)KILOKRI#2</t>
  </si>
  <si>
    <t>EXHIBITION I</t>
  </si>
  <si>
    <t>KRISHI BHAWAN</t>
  </si>
  <si>
    <t>BRPL (+)</t>
  </si>
  <si>
    <t>BRPL (-)</t>
  </si>
  <si>
    <t>EXECUTIVE SUMMERY BSES R.P. LTD.</t>
  </si>
  <si>
    <t>NET ENERGY TO BSES RAJDHANI POWER LIMITED</t>
  </si>
  <si>
    <t>20 MVA TX.-2(Delv.)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</si>
  <si>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</si>
  <si>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</si>
  <si>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</si>
  <si>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</si>
  <si>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</si>
  <si>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</si>
  <si>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</si>
  <si>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BAY-38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</si>
  <si>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</si>
  <si>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</si>
  <si>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</si>
  <si>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</si>
  <si>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</si>
  <si>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</si>
  <si>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</si>
  <si>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TR(10MVA) KILOKRI#2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</si>
  <si>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</si>
  <si>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</si>
  <si>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</si>
  <si>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</si>
  <si>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</si>
  <si>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</si>
  <si>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</si>
  <si>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</si>
  <si>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</si>
  <si>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</si>
  <si>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</si>
  <si>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</si>
  <si>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</si>
  <si>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</si>
  <si>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</si>
  <si>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FED TO BSES RAJDHANI POWER LIMITED (11KV)</t>
  </si>
  <si>
    <t>BOOSTER PUMP</t>
  </si>
  <si>
    <t>TOTAL FED TO BSES RAJDHANI POWER LIMITED (11KV)</t>
  </si>
  <si>
    <t>TOTAL FED FROM DTL SYSTEM.</t>
  </si>
  <si>
    <t>MES(+)</t>
  </si>
  <si>
    <t>MES(-)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</si>
  <si>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</si>
  <si>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</si>
  <si>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</si>
  <si>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</si>
  <si>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</si>
  <si>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</si>
  <si>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</si>
  <si>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</si>
  <si>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</si>
  <si>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</si>
  <si>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</si>
  <si>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</si>
  <si>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</si>
  <si>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</si>
  <si>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</si>
  <si>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</si>
  <si>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</si>
  <si>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</si>
  <si>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</si>
  <si>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</si>
  <si>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</si>
  <si>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</si>
  <si>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</si>
  <si>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</si>
  <si>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</si>
  <si>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</si>
  <si>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</si>
  <si>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</si>
  <si>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</si>
  <si>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</si>
  <si>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</si>
  <si>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</si>
  <si>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</si>
  <si>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</si>
  <si>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</si>
  <si>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</si>
  <si>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</si>
  <si>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</si>
  <si>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</si>
  <si>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</si>
  <si>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</si>
  <si>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</si>
  <si>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</si>
  <si>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</si>
  <si>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</si>
  <si>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</si>
  <si>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</si>
  <si>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</si>
  <si>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</si>
  <si>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</si>
  <si>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</si>
  <si>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</si>
  <si>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</si>
  <si>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</si>
  <si>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</si>
  <si>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</si>
  <si>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</si>
  <si>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</si>
  <si>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</si>
  <si>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</si>
  <si>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</si>
  <si>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</si>
  <si>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</si>
  <si>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</si>
  <si>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</si>
  <si>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</si>
  <si>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</si>
  <si>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</si>
  <si>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</si>
  <si>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</si>
  <si>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</si>
  <si>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</si>
  <si>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</si>
  <si>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</si>
  <si>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 xml:space="preserve">20MVA Tx-2 </t>
  </si>
  <si>
    <t>REWARI LINE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</si>
  <si>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</si>
  <si>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</si>
  <si>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</si>
  <si>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</si>
  <si>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</si>
  <si>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</si>
  <si>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</si>
  <si>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</si>
  <si>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</si>
  <si>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</si>
  <si>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</si>
  <si>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</si>
  <si>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</si>
  <si>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</si>
  <si>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</si>
  <si>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</si>
  <si>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</si>
  <si>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</si>
  <si>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</si>
  <si>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</si>
  <si>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</si>
  <si>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</si>
  <si>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</si>
  <si>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</si>
  <si>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</si>
  <si>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</si>
  <si>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</si>
  <si>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</si>
  <si>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</si>
  <si>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</si>
  <si>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</si>
  <si>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</si>
  <si>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</si>
  <si>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</si>
  <si>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</si>
  <si>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</si>
  <si>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</si>
  <si>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</si>
  <si>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</si>
  <si>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</si>
  <si>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33KV B/C </t>
  </si>
  <si>
    <t>33KV B/C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</si>
  <si>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</si>
  <si>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</si>
  <si>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</si>
  <si>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</si>
  <si>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</si>
  <si>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</si>
  <si>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</si>
  <si>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</si>
  <si>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</si>
  <si>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</si>
  <si>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</si>
  <si>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</si>
  <si>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</si>
  <si>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</si>
  <si>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</si>
  <si>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</si>
  <si>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</si>
  <si>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</si>
  <si>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</si>
  <si>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</si>
  <si>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</si>
  <si>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</si>
  <si>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</si>
  <si>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</si>
  <si>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</si>
  <si>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</si>
  <si>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</si>
  <si>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</si>
  <si>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</si>
  <si>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</si>
  <si>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</si>
  <si>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</si>
  <si>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</si>
  <si>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</si>
  <si>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</si>
  <si>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</si>
  <si>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</si>
  <si>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</si>
  <si>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</si>
  <si>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</si>
  <si>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</si>
  <si>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</si>
  <si>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</si>
  <si>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</si>
  <si>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</si>
  <si>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</si>
  <si>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</si>
  <si>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</si>
  <si>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</si>
  <si>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</si>
  <si>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</si>
  <si>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</si>
  <si>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ROHINI-II</t>
  </si>
  <si>
    <t>33KV TX-2</t>
  </si>
  <si>
    <t>SHEKHAWATI- 2</t>
  </si>
  <si>
    <t>SHEKHAWATI- 1</t>
  </si>
  <si>
    <t>WAZIRPUR</t>
  </si>
  <si>
    <t>Guest House</t>
  </si>
  <si>
    <t xml:space="preserve">Guest House </t>
  </si>
  <si>
    <t>HARSH VIHAR</t>
  </si>
  <si>
    <t>TX.-3 (66KV)</t>
  </si>
  <si>
    <t>Note :Sharing taken from wk-36 abt bill 2014-15</t>
  </si>
  <si>
    <t>TX-3</t>
  </si>
  <si>
    <t>TX.-2 (66KV)</t>
  </si>
  <si>
    <t>Pandav Nagar</t>
  </si>
  <si>
    <t>PEERAGARHI</t>
  </si>
  <si>
    <t>SUDARSHAN PARK(L -1)</t>
  </si>
  <si>
    <t>RANI BAGH(L-2)</t>
  </si>
  <si>
    <t>PEERGARHI</t>
  </si>
  <si>
    <t>33KV VISHAL (L-3)</t>
  </si>
  <si>
    <t>33KV (LINE - 4)</t>
  </si>
  <si>
    <t>33KV UDYOG NAGAR(L-5)</t>
  </si>
  <si>
    <t>33KV MADIPUR(L-6)</t>
  </si>
  <si>
    <t>PASCHIM PURI - I (L-7)</t>
  </si>
  <si>
    <t>PASCHIM PURI - 2(L-8)</t>
  </si>
  <si>
    <t>PEERGARHI - 1 (L-9)</t>
  </si>
  <si>
    <t>Tx.1 (66 KV)-circuit No.1</t>
  </si>
  <si>
    <t>Tx.2 (66 KV)-circuit no. 2</t>
  </si>
  <si>
    <t>Tx.2 (33 KV)-Ckt No.3</t>
  </si>
  <si>
    <t>Tx.3 (33 KV)-Ckt No.4</t>
  </si>
  <si>
    <t>Tx.4 (33 KV)-Ckt No.  5</t>
  </si>
  <si>
    <t>66KV SCHOOL LANE</t>
  </si>
  <si>
    <t>66KV TX.1</t>
  </si>
  <si>
    <t>O/G REWARI LINE 1(payal)</t>
  </si>
  <si>
    <t>Tx-3</t>
  </si>
  <si>
    <t>BAY No 611</t>
  </si>
  <si>
    <t>BAY No 616</t>
  </si>
  <si>
    <t>Tx.5</t>
  </si>
  <si>
    <t>NARELA</t>
  </si>
  <si>
    <t>33KV Bhikaji Cama Place</t>
  </si>
  <si>
    <t>Trauma Centre</t>
  </si>
  <si>
    <t>33kV Bhikaji Cama Place</t>
  </si>
  <si>
    <t>33KV IIT Circuit</t>
  </si>
  <si>
    <t>MAYA PURI -I</t>
  </si>
  <si>
    <t>MAYA PURI -II</t>
  </si>
  <si>
    <t>IIT CIRCUIT</t>
  </si>
  <si>
    <t>w.e.f 14/10/2016</t>
  </si>
  <si>
    <t>Check Meter Data</t>
  </si>
  <si>
    <t>PREET VIHAR</t>
  </si>
  <si>
    <t>MUKHERJEE PARK - I</t>
  </si>
  <si>
    <t>MUKHERJEE PARK - II</t>
  </si>
  <si>
    <t>FINAL READING 01/08/2017</t>
  </si>
  <si>
    <t>INTIAL READING 01/07/2017</t>
  </si>
  <si>
    <t>JULY -2017</t>
  </si>
  <si>
    <t xml:space="preserve">                           PERIOD 1st JUNE-2017 TO 1st JULY-2017</t>
  </si>
  <si>
    <t>w.e.f 05/07/17</t>
  </si>
  <si>
    <t>w.e.f 10/07/17</t>
  </si>
  <si>
    <t>w.e.f 14/07/17</t>
  </si>
  <si>
    <t>w.e.f 20/07/17</t>
  </si>
  <si>
    <t>w.e.f 22/07/17</t>
  </si>
  <si>
    <t>w.e.f 28/07/17</t>
  </si>
  <si>
    <t>Meter error</t>
  </si>
  <si>
    <t>Dt till 24/07</t>
  </si>
  <si>
    <t>Assessment</t>
  </si>
  <si>
    <t>Check Meter</t>
  </si>
  <si>
    <t xml:space="preserve">Check Meter 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</si>
</sst>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0.0000"/>
    <numFmt numFmtId="179" formatCode="0.000"/>
    <numFmt numFmtId="180" formatCode="0.0"/>
    <numFmt numFmtId="181" formatCode="0.00000"/>
    <numFmt numFmtId="182" formatCode="0.0000000"/>
    <numFmt numFmtId="183" formatCode="0.000000"/>
    <numFmt numFmtId="184" formatCode="0_);\(0\)"/>
    <numFmt numFmtId="185" formatCode="[$-409]h:mm:ss\ AM/PM"/>
    <numFmt numFmtId="186" formatCode="[$-409]dddd\,\ mmmm\ dd\,\ yyyy"/>
    <numFmt numFmtId="187" formatCode="0.000_);\(0.000\)"/>
  </numFmts>
  <fonts count="105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7"/>
      <name val="Arial"/>
      <family val="2"/>
    </font>
    <font>
      <sz val="1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2" borderId="0" applyNumberFormat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9" fillId="26" borderId="0" applyNumberFormat="0" applyBorder="0" applyAlignment="0" applyProtection="0"/>
    <xf numFmtId="0" fontId="90" fillId="27" borderId="1" applyNumberFormat="0" applyAlignment="0" applyProtection="0"/>
    <xf numFmtId="0" fontId="9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3" fillId="29" borderId="0" applyNumberFormat="0" applyBorder="0" applyAlignment="0" applyProtection="0"/>
    <xf numFmtId="0" fontId="94" fillId="0" borderId="3" applyNumberFormat="0" applyFill="0" applyAlignment="0" applyProtection="0"/>
    <xf numFmtId="0" fontId="95" fillId="0" borderId="4" applyNumberFormat="0" applyFill="0" applyAlignment="0" applyProtection="0"/>
    <xf numFmtId="0" fontId="96" fillId="0" borderId="5" applyNumberFormat="0" applyFill="0" applyAlignment="0" applyProtection="0"/>
    <xf numFmtId="0" fontId="9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7" fillId="30" borderId="1" applyNumberFormat="0" applyAlignment="0" applyProtection="0"/>
    <xf numFmtId="0" fontId="98" fillId="0" borderId="6" applyNumberFormat="0" applyFill="0" applyAlignment="0" applyProtection="0"/>
    <xf numFmtId="0" fontId="99" fillId="31" borderId="0" applyNumberFormat="0" applyBorder="0" applyAlignment="0" applyProtection="0"/>
    <xf numFmtId="0" fontId="0" fillId="32" borderId="7" applyNumberFormat="0" applyFont="0" applyAlignment="0" applyProtection="0"/>
    <xf numFmtId="0" fontId="100" fillId="27" borderId="8" applyNumberFormat="0" applyAlignment="0" applyProtection="0"/>
    <xf numFmtId="9" fontId="0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9" applyNumberFormat="0" applyFill="0" applyAlignment="0" applyProtection="0"/>
    <xf numFmtId="0" fontId="103" fillId="0" borderId="0" applyNumberFormat="0" applyFill="0" applyBorder="0" applyAlignment="0" applyProtection="0"/>
  </cellStyleXfs>
  <cellXfs count="767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2" fontId="4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3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6" xfId="0" applyBorder="1" applyAlignment="1">
      <alignment/>
    </xf>
    <xf numFmtId="2" fontId="7" fillId="0" borderId="12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2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3" fillId="0" borderId="0" xfId="0" applyFont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78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left" vertical="center"/>
    </xf>
    <xf numFmtId="1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2" fontId="4" fillId="0" borderId="15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79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" fillId="0" borderId="0" xfId="0" applyFont="1" applyBorder="1" applyAlignment="1">
      <alignment horizontal="left" vertical="center" wrapText="1"/>
    </xf>
    <xf numFmtId="2" fontId="4" fillId="0" borderId="15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78" fontId="4" fillId="0" borderId="20" xfId="0" applyNumberFormat="1" applyFont="1" applyFill="1" applyBorder="1" applyAlignment="1">
      <alignment/>
    </xf>
    <xf numFmtId="178" fontId="4" fillId="0" borderId="12" xfId="0" applyNumberFormat="1" applyFont="1" applyFill="1" applyBorder="1" applyAlignment="1">
      <alignment/>
    </xf>
    <xf numFmtId="178" fontId="4" fillId="0" borderId="11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26" xfId="0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78" fontId="2" fillId="0" borderId="0" xfId="0" applyNumberFormat="1" applyFont="1" applyFill="1" applyAlignment="1">
      <alignment horizontal="center"/>
    </xf>
    <xf numFmtId="178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78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78" fontId="0" fillId="0" borderId="0" xfId="0" applyNumberFormat="1" applyAlignment="1">
      <alignment/>
    </xf>
    <xf numFmtId="2" fontId="4" fillId="0" borderId="15" xfId="0" applyNumberFormat="1" applyFont="1" applyFill="1" applyBorder="1" applyAlignment="1">
      <alignment horizontal="left" wrapText="1"/>
    </xf>
    <xf numFmtId="2" fontId="4" fillId="0" borderId="15" xfId="0" applyNumberFormat="1" applyFont="1" applyFill="1" applyBorder="1" applyAlignment="1">
      <alignment horizontal="left"/>
    </xf>
    <xf numFmtId="178" fontId="17" fillId="0" borderId="0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left"/>
    </xf>
    <xf numFmtId="179" fontId="8" fillId="0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78" fontId="7" fillId="0" borderId="21" xfId="0" applyNumberFormat="1" applyFont="1" applyFill="1" applyBorder="1" applyAlignment="1">
      <alignment horizontal="center"/>
    </xf>
    <xf numFmtId="0" fontId="20" fillId="0" borderId="28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2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left" vertical="center"/>
    </xf>
    <xf numFmtId="1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26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" fillId="0" borderId="34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1" xfId="0" applyFont="1" applyFill="1" applyBorder="1" applyAlignment="1">
      <alignment horizontal="center"/>
    </xf>
    <xf numFmtId="0" fontId="17" fillId="0" borderId="25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178" fontId="8" fillId="0" borderId="21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178" fontId="2" fillId="0" borderId="20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178" fontId="2" fillId="0" borderId="26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0" fillId="0" borderId="0" xfId="0" applyFont="1" applyAlignment="1">
      <alignment/>
    </xf>
    <xf numFmtId="0" fontId="17" fillId="0" borderId="24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33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78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78" fontId="28" fillId="0" borderId="0" xfId="0" applyNumberFormat="1" applyFont="1" applyBorder="1" applyAlignment="1">
      <alignment/>
    </xf>
    <xf numFmtId="178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78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78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78" fontId="9" fillId="0" borderId="0" xfId="0" applyNumberFormat="1" applyFont="1" applyBorder="1" applyAlignment="1">
      <alignment horizontal="center"/>
    </xf>
    <xf numFmtId="0" fontId="31" fillId="0" borderId="27" xfId="0" applyFont="1" applyBorder="1" applyAlignment="1">
      <alignment/>
    </xf>
    <xf numFmtId="0" fontId="32" fillId="0" borderId="21" xfId="0" applyFont="1" applyBorder="1" applyAlignment="1">
      <alignment/>
    </xf>
    <xf numFmtId="0" fontId="33" fillId="0" borderId="28" xfId="0" applyFont="1" applyBorder="1" applyAlignment="1">
      <alignment/>
    </xf>
    <xf numFmtId="0" fontId="34" fillId="0" borderId="28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7" fillId="0" borderId="28" xfId="0" applyFont="1" applyBorder="1" applyAlignment="1">
      <alignment/>
    </xf>
    <xf numFmtId="0" fontId="38" fillId="0" borderId="28" xfId="0" applyFont="1" applyBorder="1" applyAlignment="1">
      <alignment/>
    </xf>
    <xf numFmtId="0" fontId="39" fillId="0" borderId="28" xfId="0" applyFont="1" applyBorder="1" applyAlignment="1">
      <alignment horizontal="left"/>
    </xf>
    <xf numFmtId="0" fontId="15" fillId="0" borderId="28" xfId="0" applyFont="1" applyBorder="1" applyAlignment="1">
      <alignment/>
    </xf>
    <xf numFmtId="0" fontId="3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4" xfId="0" applyFont="1" applyFill="1" applyBorder="1" applyAlignment="1">
      <alignment horizontal="left"/>
    </xf>
    <xf numFmtId="0" fontId="32" fillId="0" borderId="23" xfId="0" applyFont="1" applyBorder="1" applyAlignment="1">
      <alignment/>
    </xf>
    <xf numFmtId="0" fontId="33" fillId="0" borderId="23" xfId="0" applyFont="1" applyBorder="1" applyAlignment="1">
      <alignment/>
    </xf>
    <xf numFmtId="0" fontId="21" fillId="0" borderId="28" xfId="0" applyFont="1" applyFill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0" fontId="45" fillId="0" borderId="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6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20" xfId="0" applyFont="1" applyFill="1" applyBorder="1" applyAlignment="1">
      <alignment/>
    </xf>
    <xf numFmtId="0" fontId="45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178" fontId="19" fillId="0" borderId="2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178" fontId="21" fillId="0" borderId="20" xfId="0" applyNumberFormat="1" applyFont="1" applyFill="1" applyBorder="1" applyAlignment="1">
      <alignment/>
    </xf>
    <xf numFmtId="178" fontId="21" fillId="0" borderId="20" xfId="0" applyNumberFormat="1" applyFont="1" applyFill="1" applyBorder="1" applyAlignment="1">
      <alignment horizontal="center"/>
    </xf>
    <xf numFmtId="178" fontId="21" fillId="0" borderId="26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78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178" fontId="4" fillId="0" borderId="11" xfId="0" applyNumberFormat="1" applyFont="1" applyFill="1" applyBorder="1" applyAlignment="1">
      <alignment horizontal="center"/>
    </xf>
    <xf numFmtId="178" fontId="17" fillId="0" borderId="11" xfId="0" applyNumberFormat="1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178" fontId="4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5" xfId="0" applyNumberFormat="1" applyFont="1" applyFill="1" applyBorder="1" applyAlignment="1">
      <alignment/>
    </xf>
    <xf numFmtId="1" fontId="19" fillId="0" borderId="15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17" fillId="0" borderId="11" xfId="0" applyNumberFormat="1" applyFont="1" applyFill="1" applyBorder="1" applyAlignment="1">
      <alignment/>
    </xf>
    <xf numFmtId="2" fontId="49" fillId="0" borderId="20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6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6" xfId="0" applyNumberFormat="1" applyFont="1" applyFill="1" applyBorder="1" applyAlignment="1">
      <alignment horizontal="center"/>
    </xf>
    <xf numFmtId="0" fontId="14" fillId="0" borderId="21" xfId="0" applyFont="1" applyFill="1" applyBorder="1" applyAlignment="1">
      <alignment vertical="center"/>
    </xf>
    <xf numFmtId="0" fontId="21" fillId="0" borderId="24" xfId="0" applyFont="1" applyFill="1" applyBorder="1" applyAlignment="1">
      <alignment/>
    </xf>
    <xf numFmtId="0" fontId="0" fillId="0" borderId="27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78" fontId="46" fillId="0" borderId="0" xfId="0" applyNumberFormat="1" applyFont="1" applyBorder="1" applyAlignment="1">
      <alignment horizontal="center" shrinkToFit="1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1" fontId="13" fillId="0" borderId="20" xfId="0" applyNumberFormat="1" applyFont="1" applyFill="1" applyBorder="1" applyAlignment="1">
      <alignment horizontal="center"/>
    </xf>
    <xf numFmtId="1" fontId="13" fillId="0" borderId="0" xfId="0" applyNumberFormat="1" applyFont="1" applyFill="1" applyAlignment="1">
      <alignment horizontal="center"/>
    </xf>
    <xf numFmtId="0" fontId="31" fillId="0" borderId="23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78" fontId="25" fillId="0" borderId="0" xfId="0" applyNumberFormat="1" applyFont="1" applyBorder="1" applyAlignment="1">
      <alignment/>
    </xf>
    <xf numFmtId="178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0" xfId="0" applyFont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178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5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2" fontId="15" fillId="0" borderId="15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178" fontId="23" fillId="0" borderId="0" xfId="0" applyNumberFormat="1" applyFont="1" applyFill="1" applyBorder="1" applyAlignment="1">
      <alignment horizontal="center"/>
    </xf>
    <xf numFmtId="0" fontId="19" fillId="0" borderId="28" xfId="0" applyFont="1" applyFill="1" applyBorder="1" applyAlignment="1">
      <alignment horizontal="left"/>
    </xf>
    <xf numFmtId="0" fontId="62" fillId="0" borderId="27" xfId="0" applyFont="1" applyFill="1" applyBorder="1" applyAlignment="1">
      <alignment/>
    </xf>
    <xf numFmtId="0" fontId="62" fillId="0" borderId="29" xfId="0" applyFont="1" applyFill="1" applyBorder="1" applyAlignment="1">
      <alignment/>
    </xf>
    <xf numFmtId="178" fontId="63" fillId="0" borderId="24" xfId="0" applyNumberFormat="1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"/>
    </xf>
    <xf numFmtId="1" fontId="49" fillId="0" borderId="20" xfId="0" applyNumberFormat="1" applyFont="1" applyFill="1" applyBorder="1" applyAlignment="1">
      <alignment horizontal="center"/>
    </xf>
    <xf numFmtId="1" fontId="45" fillId="0" borderId="0" xfId="0" applyNumberFormat="1" applyFont="1" applyFill="1" applyAlignment="1">
      <alignment horizontal="center"/>
    </xf>
    <xf numFmtId="0" fontId="57" fillId="0" borderId="12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left" vertical="center"/>
    </xf>
    <xf numFmtId="178" fontId="50" fillId="0" borderId="0" xfId="0" applyNumberFormat="1" applyFont="1" applyAlignment="1">
      <alignment horizontal="center"/>
    </xf>
    <xf numFmtId="178" fontId="15" fillId="0" borderId="0" xfId="0" applyNumberFormat="1" applyFont="1" applyBorder="1" applyAlignment="1">
      <alignment horizontal="center"/>
    </xf>
    <xf numFmtId="178" fontId="17" fillId="0" borderId="24" xfId="0" applyNumberFormat="1" applyFont="1" applyBorder="1" applyAlignment="1">
      <alignment horizontal="center"/>
    </xf>
    <xf numFmtId="178" fontId="21" fillId="0" borderId="15" xfId="0" applyNumberFormat="1" applyFont="1" applyFill="1" applyBorder="1" applyAlignment="1">
      <alignment horizontal="center" vertical="center"/>
    </xf>
    <xf numFmtId="178" fontId="21" fillId="0" borderId="24" xfId="0" applyNumberFormat="1" applyFont="1" applyFill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2" fontId="17" fillId="0" borderId="0" xfId="0" applyNumberFormat="1" applyFont="1" applyFill="1" applyAlignment="1">
      <alignment horizontal="center"/>
    </xf>
    <xf numFmtId="178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178" fontId="17" fillId="0" borderId="20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78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2" fontId="68" fillId="0" borderId="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vertical="top"/>
    </xf>
    <xf numFmtId="2" fontId="0" fillId="0" borderId="15" xfId="0" applyNumberFormat="1" applyFont="1" applyFill="1" applyBorder="1" applyAlignment="1">
      <alignment vertical="center"/>
    </xf>
    <xf numFmtId="0" fontId="45" fillId="0" borderId="11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31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0" fillId="0" borderId="31" xfId="0" applyFill="1" applyBorder="1" applyAlignment="1">
      <alignment/>
    </xf>
    <xf numFmtId="0" fontId="16" fillId="0" borderId="31" xfId="0" applyFont="1" applyFill="1" applyBorder="1" applyAlignment="1">
      <alignment/>
    </xf>
    <xf numFmtId="0" fontId="20" fillId="0" borderId="37" xfId="0" applyFont="1" applyFill="1" applyBorder="1" applyAlignment="1">
      <alignment horizontal="center"/>
    </xf>
    <xf numFmtId="0" fontId="49" fillId="0" borderId="37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6" fillId="0" borderId="31" xfId="0" applyFont="1" applyFill="1" applyBorder="1" applyAlignment="1">
      <alignment wrapText="1"/>
    </xf>
    <xf numFmtId="0" fontId="4" fillId="0" borderId="31" xfId="0" applyFont="1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179" fontId="49" fillId="0" borderId="0" xfId="0" applyNumberFormat="1" applyFont="1" applyFill="1" applyBorder="1" applyAlignment="1">
      <alignment horizontal="center"/>
    </xf>
    <xf numFmtId="0" fontId="0" fillId="0" borderId="31" xfId="0" applyFill="1" applyBorder="1" applyAlignment="1">
      <alignment horizontal="center" wrapText="1"/>
    </xf>
    <xf numFmtId="0" fontId="0" fillId="0" borderId="31" xfId="0" applyFont="1" applyFill="1" applyBorder="1" applyAlignment="1">
      <alignment/>
    </xf>
    <xf numFmtId="0" fontId="19" fillId="0" borderId="31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187" fontId="45" fillId="0" borderId="0" xfId="0" applyNumberFormat="1" applyFont="1" applyFill="1" applyBorder="1" applyAlignment="1">
      <alignment horizontal="center" vertical="center"/>
    </xf>
    <xf numFmtId="179" fontId="45" fillId="0" borderId="2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0" fillId="0" borderId="31" xfId="0" applyFont="1" applyFill="1" applyBorder="1" applyAlignment="1">
      <alignment wrapText="1"/>
    </xf>
    <xf numFmtId="0" fontId="0" fillId="0" borderId="20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/>
    </xf>
    <xf numFmtId="1" fontId="49" fillId="0" borderId="26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left"/>
    </xf>
    <xf numFmtId="1" fontId="0" fillId="0" borderId="15" xfId="0" applyNumberFormat="1" applyFont="1" applyFill="1" applyBorder="1" applyAlignment="1">
      <alignment horizontal="center"/>
    </xf>
    <xf numFmtId="2" fontId="20" fillId="0" borderId="0" xfId="0" applyNumberFormat="1" applyFont="1" applyFill="1" applyAlignment="1">
      <alignment horizontal="left"/>
    </xf>
    <xf numFmtId="2" fontId="13" fillId="0" borderId="0" xfId="0" applyNumberFormat="1" applyFont="1" applyFill="1" applyAlignment="1">
      <alignment horizontal="center"/>
    </xf>
    <xf numFmtId="0" fontId="24" fillId="0" borderId="31" xfId="0" applyFont="1" applyFill="1" applyBorder="1" applyAlignment="1">
      <alignment wrapText="1"/>
    </xf>
    <xf numFmtId="0" fontId="13" fillId="0" borderId="31" xfId="0" applyFont="1" applyFill="1" applyBorder="1" applyAlignment="1">
      <alignment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/>
    </xf>
    <xf numFmtId="0" fontId="0" fillId="0" borderId="31" xfId="0" applyFill="1" applyBorder="1" applyAlignment="1">
      <alignment wrapText="1"/>
    </xf>
    <xf numFmtId="0" fontId="16" fillId="0" borderId="31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1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20" fillId="0" borderId="0" xfId="0" applyFont="1" applyFill="1" applyBorder="1" applyAlignment="1">
      <alignment horizontal="left"/>
    </xf>
    <xf numFmtId="2" fontId="49" fillId="0" borderId="0" xfId="0" applyNumberFormat="1" applyFont="1" applyFill="1" applyAlignment="1">
      <alignment horizontal="center"/>
    </xf>
    <xf numFmtId="0" fontId="4" fillId="0" borderId="15" xfId="0" applyFont="1" applyFill="1" applyBorder="1" applyAlignment="1">
      <alignment/>
    </xf>
    <xf numFmtId="0" fontId="20" fillId="0" borderId="15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center"/>
    </xf>
    <xf numFmtId="2" fontId="16" fillId="0" borderId="0" xfId="0" applyNumberFormat="1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/>
    </xf>
    <xf numFmtId="2" fontId="4" fillId="0" borderId="0" xfId="0" applyNumberFormat="1" applyFont="1" applyFill="1" applyBorder="1" applyAlignment="1">
      <alignment horizontal="left" wrapText="1"/>
    </xf>
    <xf numFmtId="0" fontId="16" fillId="0" borderId="31" xfId="0" applyFont="1" applyFill="1" applyBorder="1" applyAlignment="1">
      <alignment wrapText="1"/>
    </xf>
    <xf numFmtId="2" fontId="20" fillId="0" borderId="0" xfId="0" applyNumberFormat="1" applyFont="1" applyFill="1" applyBorder="1" applyAlignment="1">
      <alignment horizontal="left" wrapText="1"/>
    </xf>
    <xf numFmtId="2" fontId="19" fillId="0" borderId="0" xfId="0" applyNumberFormat="1" applyFont="1" applyFill="1" applyBorder="1" applyAlignment="1">
      <alignment horizontal="left"/>
    </xf>
    <xf numFmtId="178" fontId="19" fillId="0" borderId="20" xfId="0" applyNumberFormat="1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right" vertical="top"/>
    </xf>
    <xf numFmtId="0" fontId="0" fillId="0" borderId="16" xfId="0" applyFill="1" applyBorder="1" applyAlignment="1">
      <alignment horizontal="center" vertical="center"/>
    </xf>
    <xf numFmtId="49" fontId="19" fillId="0" borderId="30" xfId="0" applyNumberFormat="1" applyFont="1" applyFill="1" applyBorder="1" applyAlignment="1">
      <alignment horizontal="right" vertical="top"/>
    </xf>
    <xf numFmtId="49" fontId="19" fillId="0" borderId="31" xfId="0" applyNumberFormat="1" applyFont="1" applyFill="1" applyBorder="1" applyAlignment="1">
      <alignment horizontal="right" vertical="top"/>
    </xf>
    <xf numFmtId="49" fontId="4" fillId="0" borderId="31" xfId="0" applyNumberFormat="1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vertical="center"/>
    </xf>
    <xf numFmtId="0" fontId="0" fillId="0" borderId="32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3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1" fontId="0" fillId="0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vertical="center"/>
    </xf>
    <xf numFmtId="1" fontId="45" fillId="0" borderId="0" xfId="0" applyNumberFormat="1" applyFont="1" applyFill="1" applyAlignment="1">
      <alignment/>
    </xf>
    <xf numFmtId="0" fontId="34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20" xfId="0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/>
    </xf>
    <xf numFmtId="0" fontId="34" fillId="0" borderId="0" xfId="0" applyFont="1" applyFill="1" applyAlignment="1">
      <alignment/>
    </xf>
    <xf numFmtId="0" fontId="13" fillId="0" borderId="11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0" fontId="64" fillId="0" borderId="31" xfId="0" applyFont="1" applyFill="1" applyBorder="1" applyAlignment="1">
      <alignment vertical="center" wrapText="1"/>
    </xf>
    <xf numFmtId="2" fontId="19" fillId="0" borderId="0" xfId="0" applyNumberFormat="1" applyFont="1" applyFill="1" applyBorder="1" applyAlignment="1">
      <alignment/>
    </xf>
    <xf numFmtId="1" fontId="19" fillId="0" borderId="20" xfId="0" applyNumberFormat="1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 vertical="center"/>
    </xf>
    <xf numFmtId="49" fontId="49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20" xfId="0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right" vertical="top"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0" xfId="0" applyFill="1" applyAlignment="1">
      <alignment horizontal="center"/>
    </xf>
    <xf numFmtId="0" fontId="17" fillId="0" borderId="0" xfId="0" applyFont="1" applyFill="1" applyAlignment="1">
      <alignment horizontal="center"/>
    </xf>
    <xf numFmtId="49" fontId="19" fillId="0" borderId="0" xfId="0" applyNumberFormat="1" applyFont="1" applyFill="1" applyAlignment="1">
      <alignment horizontal="right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9" fillId="0" borderId="11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" fontId="49" fillId="0" borderId="0" xfId="0" applyNumberFormat="1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33" xfId="0" applyFill="1" applyBorder="1" applyAlignment="1">
      <alignment/>
    </xf>
    <xf numFmtId="0" fontId="31" fillId="0" borderId="27" xfId="0" applyFont="1" applyFill="1" applyBorder="1" applyAlignment="1">
      <alignment/>
    </xf>
    <xf numFmtId="0" fontId="32" fillId="0" borderId="21" xfId="0" applyFont="1" applyFill="1" applyBorder="1" applyAlignment="1">
      <alignment/>
    </xf>
    <xf numFmtId="0" fontId="37" fillId="0" borderId="28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28" xfId="0" applyFont="1" applyFill="1" applyBorder="1" applyAlignment="1">
      <alignment/>
    </xf>
    <xf numFmtId="0" fontId="34" fillId="0" borderId="28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/>
    </xf>
    <xf numFmtId="0" fontId="0" fillId="0" borderId="28" xfId="0" applyFont="1" applyFill="1" applyBorder="1" applyAlignment="1">
      <alignment/>
    </xf>
    <xf numFmtId="0" fontId="38" fillId="0" borderId="28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178" fontId="35" fillId="0" borderId="0" xfId="0" applyNumberFormat="1" applyFont="1" applyFill="1" applyBorder="1" applyAlignment="1">
      <alignment horizontal="center"/>
    </xf>
    <xf numFmtId="178" fontId="20" fillId="0" borderId="0" xfId="0" applyNumberFormat="1" applyFont="1" applyFill="1" applyBorder="1" applyAlignment="1">
      <alignment/>
    </xf>
    <xf numFmtId="0" fontId="32" fillId="0" borderId="23" xfId="0" applyFont="1" applyFill="1" applyBorder="1" applyAlignment="1">
      <alignment/>
    </xf>
    <xf numFmtId="0" fontId="39" fillId="0" borderId="28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center"/>
    </xf>
    <xf numFmtId="0" fontId="33" fillId="0" borderId="23" xfId="0" applyFont="1" applyFill="1" applyBorder="1" applyAlignment="1">
      <alignment/>
    </xf>
    <xf numFmtId="0" fontId="15" fillId="0" borderId="28" xfId="0" applyFont="1" applyFill="1" applyBorder="1" applyAlignment="1">
      <alignment/>
    </xf>
    <xf numFmtId="178" fontId="9" fillId="0" borderId="0" xfId="0" applyNumberFormat="1" applyFont="1" applyFill="1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35" fillId="0" borderId="24" xfId="0" applyFont="1" applyFill="1" applyBorder="1" applyAlignment="1">
      <alignment/>
    </xf>
    <xf numFmtId="0" fontId="38" fillId="0" borderId="24" xfId="0" applyFont="1" applyFill="1" applyBorder="1" applyAlignment="1">
      <alignment/>
    </xf>
    <xf numFmtId="178" fontId="46" fillId="0" borderId="24" xfId="0" applyNumberFormat="1" applyFont="1" applyFill="1" applyBorder="1" applyAlignment="1">
      <alignment horizontal="center" shrinkToFit="1"/>
    </xf>
    <xf numFmtId="0" fontId="0" fillId="0" borderId="24" xfId="0" applyFont="1" applyFill="1" applyBorder="1" applyAlignment="1">
      <alignment/>
    </xf>
    <xf numFmtId="0" fontId="35" fillId="0" borderId="33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49" fontId="19" fillId="0" borderId="0" xfId="0" applyNumberFormat="1" applyFont="1" applyFill="1" applyAlignment="1">
      <alignment/>
    </xf>
    <xf numFmtId="0" fontId="50" fillId="0" borderId="0" xfId="0" applyFont="1" applyFill="1" applyBorder="1" applyAlignment="1">
      <alignment horizontal="center"/>
    </xf>
    <xf numFmtId="49" fontId="19" fillId="0" borderId="15" xfId="0" applyNumberFormat="1" applyFont="1" applyFill="1" applyBorder="1" applyAlignment="1">
      <alignment/>
    </xf>
    <xf numFmtId="0" fontId="19" fillId="0" borderId="14" xfId="0" applyFont="1" applyFill="1" applyBorder="1" applyAlignment="1">
      <alignment horizontal="center"/>
    </xf>
    <xf numFmtId="0" fontId="49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50" fillId="0" borderId="17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0" fontId="19" fillId="0" borderId="14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0" fillId="0" borderId="26" xfId="0" applyFill="1" applyBorder="1" applyAlignment="1">
      <alignment/>
    </xf>
    <xf numFmtId="0" fontId="3" fillId="0" borderId="24" xfId="0" applyFont="1" applyFill="1" applyBorder="1" applyAlignment="1">
      <alignment/>
    </xf>
    <xf numFmtId="0" fontId="60" fillId="0" borderId="28" xfId="0" applyFont="1" applyFill="1" applyBorder="1" applyAlignment="1">
      <alignment/>
    </xf>
    <xf numFmtId="0" fontId="59" fillId="0" borderId="28" xfId="0" applyFont="1" applyFill="1" applyBorder="1" applyAlignment="1">
      <alignment/>
    </xf>
    <xf numFmtId="178" fontId="3" fillId="0" borderId="0" xfId="0" applyNumberFormat="1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1" fillId="0" borderId="23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23" xfId="0" applyFont="1" applyFill="1" applyBorder="1" applyAlignment="1">
      <alignment/>
    </xf>
    <xf numFmtId="0" fontId="17" fillId="0" borderId="28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178" fontId="37" fillId="0" borderId="0" xfId="0" applyNumberFormat="1" applyFont="1" applyFill="1" applyBorder="1" applyAlignment="1">
      <alignment horizontal="center" shrinkToFit="1"/>
    </xf>
    <xf numFmtId="0" fontId="0" fillId="0" borderId="13" xfId="0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179" fontId="17" fillId="0" borderId="0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 wrapText="1"/>
    </xf>
    <xf numFmtId="179" fontId="21" fillId="0" borderId="0" xfId="0" applyNumberFormat="1" applyFont="1" applyFill="1" applyAlignment="1">
      <alignment horizontal="center" vertical="center"/>
    </xf>
    <xf numFmtId="179" fontId="45" fillId="0" borderId="0" xfId="0" applyNumberFormat="1" applyFont="1" applyFill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27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178" fontId="2" fillId="0" borderId="21" xfId="0" applyNumberFormat="1" applyFont="1" applyFill="1" applyBorder="1" applyAlignment="1">
      <alignment/>
    </xf>
    <xf numFmtId="0" fontId="40" fillId="0" borderId="0" xfId="0" applyFont="1" applyFill="1" applyBorder="1" applyAlignment="1">
      <alignment/>
    </xf>
    <xf numFmtId="179" fontId="21" fillId="0" borderId="0" xfId="0" applyNumberFormat="1" applyFont="1" applyFill="1" applyBorder="1" applyAlignment="1">
      <alignment vertical="center"/>
    </xf>
    <xf numFmtId="179" fontId="45" fillId="0" borderId="0" xfId="0" applyNumberFormat="1" applyFont="1" applyFill="1" applyBorder="1" applyAlignment="1">
      <alignment vertical="center"/>
    </xf>
    <xf numFmtId="178" fontId="40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178" fontId="41" fillId="0" borderId="0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/>
    </xf>
    <xf numFmtId="178" fontId="21" fillId="0" borderId="0" xfId="0" applyNumberFormat="1" applyFont="1" applyFill="1" applyBorder="1" applyAlignment="1">
      <alignment/>
    </xf>
    <xf numFmtId="49" fontId="45" fillId="0" borderId="0" xfId="0" applyNumberFormat="1" applyFont="1" applyFill="1" applyAlignment="1">
      <alignment/>
    </xf>
    <xf numFmtId="187" fontId="0" fillId="0" borderId="13" xfId="0" applyNumberForma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179" fontId="0" fillId="0" borderId="16" xfId="0" applyNumberFormat="1" applyFill="1" applyBorder="1" applyAlignment="1">
      <alignment vertical="center"/>
    </xf>
    <xf numFmtId="0" fontId="17" fillId="0" borderId="11" xfId="0" applyFont="1" applyFill="1" applyBorder="1" applyAlignment="1">
      <alignment horizontal="left"/>
    </xf>
    <xf numFmtId="187" fontId="0" fillId="0" borderId="0" xfId="0" applyNumberFormat="1" applyFill="1" applyBorder="1" applyAlignment="1">
      <alignment horizontal="center" vertical="center"/>
    </xf>
    <xf numFmtId="179" fontId="0" fillId="0" borderId="20" xfId="0" applyNumberFormat="1" applyFill="1" applyBorder="1" applyAlignment="1">
      <alignment horizontal="center" vertical="center"/>
    </xf>
    <xf numFmtId="2" fontId="21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 horizontal="left"/>
    </xf>
    <xf numFmtId="0" fontId="45" fillId="0" borderId="11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/>
    </xf>
    <xf numFmtId="2" fontId="45" fillId="0" borderId="0" xfId="0" applyNumberFormat="1" applyFont="1" applyFill="1" applyAlignment="1">
      <alignment/>
    </xf>
    <xf numFmtId="187" fontId="21" fillId="0" borderId="0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179" fontId="21" fillId="0" borderId="20" xfId="0" applyNumberFormat="1" applyFont="1" applyFill="1" applyBorder="1" applyAlignment="1">
      <alignment horizontal="center" vertical="center"/>
    </xf>
    <xf numFmtId="187" fontId="15" fillId="0" borderId="0" xfId="0" applyNumberFormat="1" applyFont="1" applyFill="1" applyBorder="1" applyAlignment="1">
      <alignment horizontal="center" vertical="center"/>
    </xf>
    <xf numFmtId="179" fontId="15" fillId="0" borderId="2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1" fontId="45" fillId="0" borderId="0" xfId="0" applyNumberFormat="1" applyFont="1" applyFill="1" applyAlignment="1">
      <alignment horizontal="left"/>
    </xf>
    <xf numFmtId="187" fontId="21" fillId="0" borderId="0" xfId="0" applyNumberFormat="1" applyFont="1" applyFill="1" applyBorder="1" applyAlignment="1">
      <alignment horizontal="center" vertical="center"/>
    </xf>
    <xf numFmtId="179" fontId="21" fillId="0" borderId="20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Alignment="1">
      <alignment horizontal="left"/>
    </xf>
    <xf numFmtId="1" fontId="19" fillId="0" borderId="0" xfId="0" applyNumberFormat="1" applyFont="1" applyFill="1" applyAlignment="1">
      <alignment horizontal="left"/>
    </xf>
    <xf numFmtId="187" fontId="0" fillId="0" borderId="15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79" fontId="0" fillId="0" borderId="26" xfId="0" applyNumberFormat="1" applyFill="1" applyBorder="1" applyAlignment="1">
      <alignment horizontal="center" vertical="center"/>
    </xf>
    <xf numFmtId="179" fontId="0" fillId="0" borderId="0" xfId="0" applyNumberFormat="1" applyFill="1" applyBorder="1" applyAlignment="1">
      <alignment horizontal="center" vertical="center"/>
    </xf>
    <xf numFmtId="187" fontId="0" fillId="0" borderId="0" xfId="0" applyNumberFormat="1" applyFill="1" applyAlignment="1">
      <alignment vertical="center"/>
    </xf>
    <xf numFmtId="179" fontId="0" fillId="0" borderId="0" xfId="0" applyNumberFormat="1" applyFill="1" applyAlignment="1">
      <alignment vertical="center"/>
    </xf>
    <xf numFmtId="0" fontId="45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179" fontId="21" fillId="0" borderId="0" xfId="0" applyNumberFormat="1" applyFont="1" applyFill="1" applyBorder="1" applyAlignment="1">
      <alignment horizontal="center" vertical="center"/>
    </xf>
    <xf numFmtId="187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79" fontId="13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/>
    </xf>
    <xf numFmtId="187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79" fontId="23" fillId="0" borderId="0" xfId="0" applyNumberFormat="1" applyFont="1" applyFill="1" applyBorder="1" applyAlignment="1">
      <alignment horizontal="center" vertical="center"/>
    </xf>
    <xf numFmtId="187" fontId="0" fillId="0" borderId="0" xfId="0" applyNumberFormat="1" applyFill="1" applyAlignment="1">
      <alignment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78" fontId="23" fillId="0" borderId="0" xfId="0" applyNumberFormat="1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/>
    </xf>
    <xf numFmtId="0" fontId="65" fillId="0" borderId="28" xfId="0" applyFont="1" applyFill="1" applyBorder="1" applyAlignment="1">
      <alignment horizontal="left"/>
    </xf>
    <xf numFmtId="0" fontId="40" fillId="0" borderId="40" xfId="0" applyFont="1" applyFill="1" applyBorder="1" applyAlignment="1">
      <alignment/>
    </xf>
    <xf numFmtId="0" fontId="23" fillId="0" borderId="28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49" fontId="2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20" xfId="0" applyFill="1" applyBorder="1" applyAlignment="1">
      <alignment/>
    </xf>
    <xf numFmtId="0" fontId="19" fillId="0" borderId="15" xfId="0" applyFont="1" applyFill="1" applyBorder="1" applyAlignment="1">
      <alignment horizontal="center"/>
    </xf>
    <xf numFmtId="178" fontId="0" fillId="0" borderId="0" xfId="0" applyNumberFormat="1" applyFill="1" applyAlignment="1">
      <alignment/>
    </xf>
    <xf numFmtId="178" fontId="47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178" fontId="21" fillId="0" borderId="0" xfId="0" applyNumberFormat="1" applyFont="1" applyFill="1" applyAlignment="1">
      <alignment horizontal="center"/>
    </xf>
    <xf numFmtId="0" fontId="0" fillId="0" borderId="3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2" fontId="17" fillId="0" borderId="0" xfId="0" applyNumberFormat="1" applyFont="1" applyFill="1" applyBorder="1" applyAlignment="1">
      <alignment horizontal="left"/>
    </xf>
    <xf numFmtId="2" fontId="49" fillId="0" borderId="0" xfId="0" applyNumberFormat="1" applyFont="1" applyFill="1" applyBorder="1" applyAlignment="1">
      <alignment horizontal="left"/>
    </xf>
    <xf numFmtId="1" fontId="13" fillId="0" borderId="15" xfId="0" applyNumberFormat="1" applyFont="1" applyFill="1" applyBorder="1" applyAlignment="1">
      <alignment horizontal="left"/>
    </xf>
    <xf numFmtId="0" fontId="0" fillId="0" borderId="31" xfId="0" applyFont="1" applyFill="1" applyBorder="1" applyAlignment="1">
      <alignment horizontal="center" vertical="center" wrapText="1"/>
    </xf>
    <xf numFmtId="2" fontId="104" fillId="0" borderId="0" xfId="0" applyNumberFormat="1" applyFont="1" applyFill="1" applyAlignment="1">
      <alignment horizontal="center"/>
    </xf>
    <xf numFmtId="2" fontId="49" fillId="0" borderId="0" xfId="0" applyNumberFormat="1" applyFont="1" applyFill="1" applyBorder="1" applyAlignment="1">
      <alignment horizontal="center"/>
    </xf>
    <xf numFmtId="0" fontId="7" fillId="0" borderId="31" xfId="0" applyFont="1" applyFill="1" applyBorder="1" applyAlignment="1">
      <alignment wrapText="1"/>
    </xf>
    <xf numFmtId="180" fontId="45" fillId="0" borderId="20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 wrapText="1"/>
    </xf>
    <xf numFmtId="0" fontId="20" fillId="0" borderId="20" xfId="0" applyFont="1" applyFill="1" applyBorder="1" applyAlignment="1">
      <alignment horizontal="center"/>
    </xf>
    <xf numFmtId="0" fontId="16" fillId="0" borderId="31" xfId="0" applyFont="1" applyFill="1" applyBorder="1" applyAlignment="1">
      <alignment horizontal="center" wrapText="1"/>
    </xf>
    <xf numFmtId="0" fontId="19" fillId="0" borderId="31" xfId="0" applyFont="1" applyFill="1" applyBorder="1" applyAlignment="1">
      <alignment shrinkToFit="1"/>
    </xf>
    <xf numFmtId="180" fontId="13" fillId="0" borderId="2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9" fillId="0" borderId="31" xfId="0" applyFont="1" applyFill="1" applyBorder="1" applyAlignment="1">
      <alignment horizontal="center" wrapText="1"/>
    </xf>
    <xf numFmtId="0" fontId="19" fillId="0" borderId="31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wrapText="1"/>
    </xf>
    <xf numFmtId="0" fontId="0" fillId="0" borderId="31" xfId="0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vertical="center"/>
    </xf>
    <xf numFmtId="2" fontId="13" fillId="0" borderId="20" xfId="0" applyNumberFormat="1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5" xfId="0" applyFont="1" applyFill="1" applyBorder="1" applyAlignment="1">
      <alignment/>
    </xf>
    <xf numFmtId="0" fontId="13" fillId="0" borderId="14" xfId="0" applyFont="1" applyFill="1" applyBorder="1" applyAlignment="1">
      <alignment horizontal="center"/>
    </xf>
    <xf numFmtId="2" fontId="13" fillId="0" borderId="15" xfId="0" applyNumberFormat="1" applyFont="1" applyFill="1" applyBorder="1" applyAlignment="1">
      <alignment/>
    </xf>
    <xf numFmtId="0" fontId="0" fillId="0" borderId="32" xfId="0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top"/>
    </xf>
    <xf numFmtId="2" fontId="19" fillId="0" borderId="0" xfId="0" applyNumberFormat="1" applyFont="1" applyFill="1" applyAlignment="1">
      <alignment horizontal="center" vertical="top"/>
    </xf>
    <xf numFmtId="0" fontId="0" fillId="0" borderId="31" xfId="0" applyFill="1" applyBorder="1" applyAlignment="1">
      <alignment vertical="center" wrapText="1"/>
    </xf>
    <xf numFmtId="0" fontId="20" fillId="0" borderId="31" xfId="0" applyFont="1" applyFill="1" applyBorder="1" applyAlignment="1">
      <alignment/>
    </xf>
    <xf numFmtId="0" fontId="19" fillId="0" borderId="31" xfId="0" applyFont="1" applyFill="1" applyBorder="1" applyAlignment="1">
      <alignment horizontal="center"/>
    </xf>
    <xf numFmtId="2" fontId="20" fillId="0" borderId="20" xfId="0" applyNumberFormat="1" applyFont="1" applyFill="1" applyBorder="1" applyAlignment="1">
      <alignment horizontal="center"/>
    </xf>
    <xf numFmtId="1" fontId="49" fillId="0" borderId="0" xfId="0" applyNumberFormat="1" applyFont="1" applyFill="1" applyBorder="1" applyAlignment="1">
      <alignment horizontal="left"/>
    </xf>
    <xf numFmtId="0" fontId="0" fillId="0" borderId="31" xfId="0" applyFont="1" applyFill="1" applyBorder="1" applyAlignment="1">
      <alignment shrinkToFit="1"/>
    </xf>
    <xf numFmtId="0" fontId="16" fillId="0" borderId="31" xfId="0" applyFont="1" applyFill="1" applyBorder="1" applyAlignment="1">
      <alignment vertical="center" wrapText="1"/>
    </xf>
    <xf numFmtId="2" fontId="0" fillId="0" borderId="0" xfId="0" applyNumberFormat="1" applyFont="1" applyFill="1" applyBorder="1" applyAlignment="1">
      <alignment horizontal="left" wrapText="1"/>
    </xf>
    <xf numFmtId="1" fontId="19" fillId="0" borderId="0" xfId="0" applyNumberFormat="1" applyFont="1" applyFill="1" applyBorder="1" applyAlignment="1">
      <alignment horizontal="left"/>
    </xf>
    <xf numFmtId="187" fontId="20" fillId="0" borderId="0" xfId="0" applyNumberFormat="1" applyFont="1" applyFill="1" applyBorder="1" applyAlignment="1">
      <alignment horizontal="center" vertical="center"/>
    </xf>
    <xf numFmtId="179" fontId="20" fillId="0" borderId="2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0"/>
  <sheetViews>
    <sheetView view="pageBreakPreview" zoomScale="85" zoomScaleSheetLayoutView="85" workbookViewId="0" topLeftCell="A1">
      <selection activeCell="C80" sqref="C80"/>
    </sheetView>
  </sheetViews>
  <sheetFormatPr defaultColWidth="9.140625" defaultRowHeight="12.75"/>
  <cols>
    <col min="1" max="1" width="4.00390625" style="462" customWidth="1"/>
    <col min="2" max="2" width="26.57421875" style="462" customWidth="1"/>
    <col min="3" max="3" width="12.28125" style="462" customWidth="1"/>
    <col min="4" max="4" width="9.28125" style="462" customWidth="1"/>
    <col min="5" max="5" width="17.140625" style="462" customWidth="1"/>
    <col min="6" max="6" width="10.8515625" style="462" customWidth="1"/>
    <col min="7" max="7" width="13.8515625" style="462" customWidth="1"/>
    <col min="8" max="8" width="14.00390625" style="462" customWidth="1"/>
    <col min="9" max="9" width="10.57421875" style="462" customWidth="1"/>
    <col min="10" max="10" width="13.00390625" style="462" customWidth="1"/>
    <col min="11" max="11" width="13.421875" style="462" customWidth="1"/>
    <col min="12" max="12" width="13.57421875" style="462" customWidth="1"/>
    <col min="13" max="13" width="14.00390625" style="462" customWidth="1"/>
    <col min="14" max="14" width="10.421875" style="462" customWidth="1"/>
    <col min="15" max="15" width="12.8515625" style="462" customWidth="1"/>
    <col min="16" max="16" width="11.00390625" style="462" customWidth="1"/>
    <col min="17" max="17" width="17.00390625" style="462" customWidth="1"/>
    <col min="18" max="18" width="4.7109375" style="462" customWidth="1"/>
    <col min="19" max="16384" width="9.140625" style="462" customWidth="1"/>
  </cols>
  <sheetData>
    <row r="1" spans="1:17" ht="22.5" customHeight="1">
      <c r="A1" s="156" t="s">
        <v>237</v>
      </c>
      <c r="B1" s="88"/>
      <c r="Q1" s="563" t="s">
        <v>454</v>
      </c>
    </row>
    <row r="2" spans="1:11" ht="18">
      <c r="A2" s="156" t="s">
        <v>238</v>
      </c>
      <c r="B2" s="88"/>
      <c r="K2" s="82"/>
    </row>
    <row r="3" spans="1:8" ht="21" customHeight="1">
      <c r="A3" s="315" t="s">
        <v>0</v>
      </c>
      <c r="B3" s="88"/>
      <c r="H3" s="564"/>
    </row>
    <row r="4" spans="1:16" ht="22.5" customHeight="1" thickBot="1">
      <c r="A4" s="315" t="s">
        <v>239</v>
      </c>
      <c r="B4" s="88"/>
      <c r="G4" s="505"/>
      <c r="H4" s="505"/>
      <c r="I4" s="82" t="s">
        <v>397</v>
      </c>
      <c r="J4" s="505"/>
      <c r="K4" s="505"/>
      <c r="L4" s="505"/>
      <c r="M4" s="505"/>
      <c r="N4" s="82" t="s">
        <v>398</v>
      </c>
      <c r="O4" s="505"/>
      <c r="P4" s="505"/>
    </row>
    <row r="5" spans="1:17" s="567" customFormat="1" ht="56.25" customHeight="1" thickBot="1" thickTop="1">
      <c r="A5" s="565" t="s">
        <v>8</v>
      </c>
      <c r="B5" s="535" t="s">
        <v>9</v>
      </c>
      <c r="C5" s="536" t="s">
        <v>1</v>
      </c>
      <c r="D5" s="536" t="s">
        <v>2</v>
      </c>
      <c r="E5" s="536" t="s">
        <v>3</v>
      </c>
      <c r="F5" s="536" t="s">
        <v>10</v>
      </c>
      <c r="G5" s="534" t="s">
        <v>452</v>
      </c>
      <c r="H5" s="536" t="s">
        <v>453</v>
      </c>
      <c r="I5" s="536" t="s">
        <v>4</v>
      </c>
      <c r="J5" s="536" t="s">
        <v>5</v>
      </c>
      <c r="K5" s="566" t="s">
        <v>6</v>
      </c>
      <c r="L5" s="534" t="str">
        <f>G5</f>
        <v>FINAL READING 01/08/2017</v>
      </c>
      <c r="M5" s="536" t="str">
        <f>H5</f>
        <v>INTIAL READING 01/07/2017</v>
      </c>
      <c r="N5" s="536" t="s">
        <v>4</v>
      </c>
      <c r="O5" s="536" t="s">
        <v>5</v>
      </c>
      <c r="P5" s="566" t="s">
        <v>6</v>
      </c>
      <c r="Q5" s="566" t="s">
        <v>309</v>
      </c>
    </row>
    <row r="6" spans="1:12" ht="1.5" customHeight="1" hidden="1" thickTop="1">
      <c r="A6" s="7"/>
      <c r="B6" s="8"/>
      <c r="C6" s="7"/>
      <c r="D6" s="7"/>
      <c r="E6" s="7"/>
      <c r="F6" s="7"/>
      <c r="L6" s="474"/>
    </row>
    <row r="7" spans="1:17" ht="15.75" customHeight="1" thickTop="1">
      <c r="A7" s="275"/>
      <c r="B7" s="345" t="s">
        <v>14</v>
      </c>
      <c r="C7" s="334"/>
      <c r="D7" s="348"/>
      <c r="E7" s="348"/>
      <c r="F7" s="334"/>
      <c r="G7" s="340"/>
      <c r="H7" s="506"/>
      <c r="I7" s="506"/>
      <c r="J7" s="506"/>
      <c r="K7" s="130"/>
      <c r="L7" s="340"/>
      <c r="M7" s="506"/>
      <c r="N7" s="506"/>
      <c r="O7" s="506"/>
      <c r="P7" s="568"/>
      <c r="Q7" s="466"/>
    </row>
    <row r="8" spans="1:17" ht="16.5" customHeight="1">
      <c r="A8" s="275">
        <v>1</v>
      </c>
      <c r="B8" s="344" t="s">
        <v>15</v>
      </c>
      <c r="C8" s="334">
        <v>5128429</v>
      </c>
      <c r="D8" s="347" t="s">
        <v>12</v>
      </c>
      <c r="E8" s="326" t="s">
        <v>346</v>
      </c>
      <c r="F8" s="334">
        <v>-1000</v>
      </c>
      <c r="G8" s="340">
        <v>990885</v>
      </c>
      <c r="H8" s="341">
        <v>991975</v>
      </c>
      <c r="I8" s="341">
        <f>G8-H8</f>
        <v>-1090</v>
      </c>
      <c r="J8" s="341">
        <f>$F8*I8</f>
        <v>1090000</v>
      </c>
      <c r="K8" s="342">
        <f>J8/1000000</f>
        <v>1.09</v>
      </c>
      <c r="L8" s="340">
        <v>999213</v>
      </c>
      <c r="M8" s="341">
        <v>999251</v>
      </c>
      <c r="N8" s="341">
        <f>L8-M8</f>
        <v>-38</v>
      </c>
      <c r="O8" s="341">
        <f>$F8*N8</f>
        <v>38000</v>
      </c>
      <c r="P8" s="342">
        <f>O8/1000000</f>
        <v>0.038</v>
      </c>
      <c r="Q8" s="732"/>
    </row>
    <row r="9" spans="1:17" ht="16.5">
      <c r="A9" s="275">
        <v>2</v>
      </c>
      <c r="B9" s="344" t="s">
        <v>380</v>
      </c>
      <c r="C9" s="334">
        <v>4864976</v>
      </c>
      <c r="D9" s="347" t="s">
        <v>12</v>
      </c>
      <c r="E9" s="326" t="s">
        <v>346</v>
      </c>
      <c r="F9" s="334">
        <v>-1000</v>
      </c>
      <c r="G9" s="340">
        <v>18798</v>
      </c>
      <c r="H9" s="341">
        <v>18630</v>
      </c>
      <c r="I9" s="341">
        <f>G9-H9</f>
        <v>168</v>
      </c>
      <c r="J9" s="341">
        <f>$F9*I9</f>
        <v>-168000</v>
      </c>
      <c r="K9" s="342">
        <f>J9/1000000</f>
        <v>-0.168</v>
      </c>
      <c r="L9" s="340">
        <v>999342</v>
      </c>
      <c r="M9" s="341">
        <v>999112</v>
      </c>
      <c r="N9" s="341">
        <f>L9-M9</f>
        <v>230</v>
      </c>
      <c r="O9" s="341">
        <f>$F9*N9</f>
        <v>-230000</v>
      </c>
      <c r="P9" s="342">
        <f>O9/1000000</f>
        <v>-0.23</v>
      </c>
      <c r="Q9" s="473"/>
    </row>
    <row r="10" spans="1:17" ht="15.75" customHeight="1">
      <c r="A10" s="275">
        <v>3</v>
      </c>
      <c r="B10" s="344" t="s">
        <v>17</v>
      </c>
      <c r="C10" s="334">
        <v>4864905</v>
      </c>
      <c r="D10" s="347" t="s">
        <v>12</v>
      </c>
      <c r="E10" s="326" t="s">
        <v>346</v>
      </c>
      <c r="F10" s="334">
        <v>-1000</v>
      </c>
      <c r="G10" s="340">
        <v>956333</v>
      </c>
      <c r="H10" s="341">
        <v>956333</v>
      </c>
      <c r="I10" s="341">
        <f>G10-H10</f>
        <v>0</v>
      </c>
      <c r="J10" s="341">
        <f>$F10*I10</f>
        <v>0</v>
      </c>
      <c r="K10" s="342">
        <f>J10/1000000</f>
        <v>0</v>
      </c>
      <c r="L10" s="340">
        <v>995658</v>
      </c>
      <c r="M10" s="341">
        <v>995658</v>
      </c>
      <c r="N10" s="341">
        <f>L10-M10</f>
        <v>0</v>
      </c>
      <c r="O10" s="341">
        <f>$F10*N10</f>
        <v>0</v>
      </c>
      <c r="P10" s="342">
        <f>O10/1000000</f>
        <v>0</v>
      </c>
      <c r="Q10" s="466"/>
    </row>
    <row r="11" spans="1:17" ht="15.75" customHeight="1">
      <c r="A11" s="275"/>
      <c r="B11" s="345" t="s">
        <v>18</v>
      </c>
      <c r="C11" s="334"/>
      <c r="D11" s="348"/>
      <c r="E11" s="348"/>
      <c r="F11" s="334"/>
      <c r="G11" s="340"/>
      <c r="H11" s="341"/>
      <c r="I11" s="341"/>
      <c r="J11" s="341"/>
      <c r="K11" s="342"/>
      <c r="L11" s="340"/>
      <c r="M11" s="341"/>
      <c r="N11" s="341"/>
      <c r="O11" s="341"/>
      <c r="P11" s="342"/>
      <c r="Q11" s="466"/>
    </row>
    <row r="12" spans="1:17" ht="15.75" customHeight="1">
      <c r="A12" s="275">
        <v>4</v>
      </c>
      <c r="B12" s="344" t="s">
        <v>15</v>
      </c>
      <c r="C12" s="334">
        <v>4864929</v>
      </c>
      <c r="D12" s="347" t="s">
        <v>12</v>
      </c>
      <c r="E12" s="326" t="s">
        <v>346</v>
      </c>
      <c r="F12" s="334">
        <v>-1000</v>
      </c>
      <c r="G12" s="340">
        <v>966148</v>
      </c>
      <c r="H12" s="341">
        <v>966148</v>
      </c>
      <c r="I12" s="341">
        <f>G12-H12</f>
        <v>0</v>
      </c>
      <c r="J12" s="341">
        <f>$F12*I12</f>
        <v>0</v>
      </c>
      <c r="K12" s="342">
        <f>J12/1000000</f>
        <v>0</v>
      </c>
      <c r="L12" s="340">
        <v>946471</v>
      </c>
      <c r="M12" s="341">
        <v>947416</v>
      </c>
      <c r="N12" s="341">
        <f>L12-M12</f>
        <v>-945</v>
      </c>
      <c r="O12" s="341">
        <f>$F12*N12</f>
        <v>945000</v>
      </c>
      <c r="P12" s="342">
        <f>O12/1000000</f>
        <v>0.945</v>
      </c>
      <c r="Q12" s="466" t="s">
        <v>466</v>
      </c>
    </row>
    <row r="13" spans="1:17" ht="15.75" customHeight="1">
      <c r="A13" s="275"/>
      <c r="B13" s="344"/>
      <c r="C13" s="334">
        <v>4864916</v>
      </c>
      <c r="D13" s="347" t="s">
        <v>12</v>
      </c>
      <c r="E13" s="326" t="s">
        <v>346</v>
      </c>
      <c r="F13" s="334">
        <v>-2000</v>
      </c>
      <c r="G13" s="340">
        <v>0</v>
      </c>
      <c r="H13" s="341">
        <v>0</v>
      </c>
      <c r="I13" s="341">
        <f>G13-H13</f>
        <v>0</v>
      </c>
      <c r="J13" s="341">
        <f>$F13*I13</f>
        <v>0</v>
      </c>
      <c r="K13" s="342">
        <f>J13/1000000</f>
        <v>0</v>
      </c>
      <c r="L13" s="340">
        <v>999925</v>
      </c>
      <c r="M13" s="341">
        <v>1000000</v>
      </c>
      <c r="N13" s="341">
        <f>L13-M13</f>
        <v>-75</v>
      </c>
      <c r="O13" s="341">
        <f>$F13*N13</f>
        <v>150000</v>
      </c>
      <c r="P13" s="342">
        <f>O13/1000000</f>
        <v>0.15</v>
      </c>
      <c r="Q13" s="466" t="s">
        <v>461</v>
      </c>
    </row>
    <row r="14" spans="1:17" ht="15.75" customHeight="1">
      <c r="A14" s="275">
        <v>5</v>
      </c>
      <c r="B14" s="344" t="s">
        <v>16</v>
      </c>
      <c r="C14" s="334">
        <v>5295137</v>
      </c>
      <c r="D14" s="347" t="s">
        <v>12</v>
      </c>
      <c r="E14" s="326" t="s">
        <v>346</v>
      </c>
      <c r="F14" s="334">
        <v>-1000</v>
      </c>
      <c r="G14" s="340">
        <v>998168</v>
      </c>
      <c r="H14" s="341">
        <v>998706</v>
      </c>
      <c r="I14" s="341">
        <f>G14-H14</f>
        <v>-538</v>
      </c>
      <c r="J14" s="341">
        <f>$F14*I14</f>
        <v>538000</v>
      </c>
      <c r="K14" s="342">
        <f>J14/1000000</f>
        <v>0.538</v>
      </c>
      <c r="L14" s="340">
        <v>999653</v>
      </c>
      <c r="M14" s="341">
        <v>999694</v>
      </c>
      <c r="N14" s="341">
        <f>L14-M14</f>
        <v>-41</v>
      </c>
      <c r="O14" s="341">
        <f>$F14*N14</f>
        <v>41000</v>
      </c>
      <c r="P14" s="342">
        <f>O14/1000000</f>
        <v>0.041</v>
      </c>
      <c r="Q14" s="466"/>
    </row>
    <row r="15" spans="1:17" ht="16.5" customHeight="1">
      <c r="A15" s="275"/>
      <c r="B15" s="345" t="s">
        <v>21</v>
      </c>
      <c r="C15" s="334"/>
      <c r="D15" s="348"/>
      <c r="E15" s="326"/>
      <c r="F15" s="334"/>
      <c r="G15" s="340"/>
      <c r="H15" s="341"/>
      <c r="I15" s="341"/>
      <c r="J15" s="341"/>
      <c r="K15" s="342"/>
      <c r="L15" s="340"/>
      <c r="M15" s="341"/>
      <c r="N15" s="341"/>
      <c r="O15" s="341"/>
      <c r="P15" s="342"/>
      <c r="Q15" s="466"/>
    </row>
    <row r="16" spans="1:17" ht="14.25" customHeight="1">
      <c r="A16" s="275">
        <v>6</v>
      </c>
      <c r="B16" s="344" t="s">
        <v>15</v>
      </c>
      <c r="C16" s="334">
        <v>4864982</v>
      </c>
      <c r="D16" s="347" t="s">
        <v>12</v>
      </c>
      <c r="E16" s="326" t="s">
        <v>346</v>
      </c>
      <c r="F16" s="334">
        <v>-1000</v>
      </c>
      <c r="G16" s="340">
        <v>24606</v>
      </c>
      <c r="H16" s="341">
        <v>24592</v>
      </c>
      <c r="I16" s="341">
        <f>G16-H16</f>
        <v>14</v>
      </c>
      <c r="J16" s="341">
        <f>$F16*I16</f>
        <v>-14000</v>
      </c>
      <c r="K16" s="342">
        <f>J16/1000000</f>
        <v>-0.014</v>
      </c>
      <c r="L16" s="340">
        <v>16923</v>
      </c>
      <c r="M16" s="341">
        <v>17076</v>
      </c>
      <c r="N16" s="341">
        <f>L16-M16</f>
        <v>-153</v>
      </c>
      <c r="O16" s="341">
        <f>$F16*N16</f>
        <v>153000</v>
      </c>
      <c r="P16" s="342">
        <f>O16/1000000</f>
        <v>0.153</v>
      </c>
      <c r="Q16" s="466"/>
    </row>
    <row r="17" spans="1:17" ht="13.5" customHeight="1">
      <c r="A17" s="275">
        <v>7</v>
      </c>
      <c r="B17" s="344" t="s">
        <v>16</v>
      </c>
      <c r="C17" s="334">
        <v>4865022</v>
      </c>
      <c r="D17" s="347" t="s">
        <v>12</v>
      </c>
      <c r="E17" s="326" t="s">
        <v>346</v>
      </c>
      <c r="F17" s="334">
        <v>-1000</v>
      </c>
      <c r="G17" s="340">
        <v>538</v>
      </c>
      <c r="H17" s="341">
        <v>527</v>
      </c>
      <c r="I17" s="341">
        <f>G17-H17</f>
        <v>11</v>
      </c>
      <c r="J17" s="341">
        <f>$F17*I17</f>
        <v>-11000</v>
      </c>
      <c r="K17" s="342">
        <f>J17/1000000</f>
        <v>-0.011</v>
      </c>
      <c r="L17" s="340">
        <v>998986</v>
      </c>
      <c r="M17" s="341">
        <v>999145</v>
      </c>
      <c r="N17" s="341">
        <f>L17-M17</f>
        <v>-159</v>
      </c>
      <c r="O17" s="341">
        <f>$F17*N17</f>
        <v>159000</v>
      </c>
      <c r="P17" s="342">
        <f>O17/1000000</f>
        <v>0.159</v>
      </c>
      <c r="Q17" s="478"/>
    </row>
    <row r="18" spans="1:17" ht="14.25" customHeight="1">
      <c r="A18" s="275">
        <v>8</v>
      </c>
      <c r="B18" s="344" t="s">
        <v>22</v>
      </c>
      <c r="C18" s="334">
        <v>4864991</v>
      </c>
      <c r="D18" s="347" t="s">
        <v>12</v>
      </c>
      <c r="E18" s="326" t="s">
        <v>346</v>
      </c>
      <c r="F18" s="334">
        <v>-1000</v>
      </c>
      <c r="G18" s="340">
        <v>999374</v>
      </c>
      <c r="H18" s="341">
        <v>999378</v>
      </c>
      <c r="I18" s="341">
        <f>G18-H18</f>
        <v>-4</v>
      </c>
      <c r="J18" s="341">
        <f>$F18*I18</f>
        <v>4000</v>
      </c>
      <c r="K18" s="342">
        <f>J18/1000000</f>
        <v>0.004</v>
      </c>
      <c r="L18" s="340">
        <v>998339</v>
      </c>
      <c r="M18" s="341">
        <v>998480</v>
      </c>
      <c r="N18" s="341">
        <f>L18-M18</f>
        <v>-141</v>
      </c>
      <c r="O18" s="341">
        <f>$F18*N18</f>
        <v>141000</v>
      </c>
      <c r="P18" s="342">
        <f>O18/1000000</f>
        <v>0.141</v>
      </c>
      <c r="Q18" s="477"/>
    </row>
    <row r="19" spans="1:17" ht="13.5" customHeight="1">
      <c r="A19" s="275">
        <v>9</v>
      </c>
      <c r="B19" s="344" t="s">
        <v>23</v>
      </c>
      <c r="C19" s="334">
        <v>4864984</v>
      </c>
      <c r="D19" s="347" t="s">
        <v>12</v>
      </c>
      <c r="E19" s="326" t="s">
        <v>346</v>
      </c>
      <c r="F19" s="334">
        <v>-1000</v>
      </c>
      <c r="G19" s="340">
        <v>986697</v>
      </c>
      <c r="H19" s="341">
        <v>986705</v>
      </c>
      <c r="I19" s="341">
        <f>G19-H19</f>
        <v>-8</v>
      </c>
      <c r="J19" s="341">
        <f>$F19*I19</f>
        <v>8000</v>
      </c>
      <c r="K19" s="342">
        <f>J19/1000000</f>
        <v>0.008</v>
      </c>
      <c r="L19" s="340">
        <v>979305</v>
      </c>
      <c r="M19" s="341">
        <v>979489</v>
      </c>
      <c r="N19" s="341">
        <f>L19-M19</f>
        <v>-184</v>
      </c>
      <c r="O19" s="341">
        <f>$F19*N19</f>
        <v>184000</v>
      </c>
      <c r="P19" s="342">
        <f>O19/1000000</f>
        <v>0.184</v>
      </c>
      <c r="Q19" s="466"/>
    </row>
    <row r="20" spans="1:17" ht="15.75" customHeight="1">
      <c r="A20" s="275"/>
      <c r="B20" s="345" t="s">
        <v>24</v>
      </c>
      <c r="C20" s="334"/>
      <c r="D20" s="348"/>
      <c r="E20" s="326"/>
      <c r="F20" s="334"/>
      <c r="G20" s="340"/>
      <c r="H20" s="341"/>
      <c r="I20" s="341"/>
      <c r="J20" s="341"/>
      <c r="K20" s="342"/>
      <c r="L20" s="340"/>
      <c r="M20" s="341"/>
      <c r="N20" s="341"/>
      <c r="O20" s="341"/>
      <c r="P20" s="342"/>
      <c r="Q20" s="466"/>
    </row>
    <row r="21" spans="1:17" ht="15.75" customHeight="1">
      <c r="A21" s="275">
        <v>10</v>
      </c>
      <c r="B21" s="344" t="s">
        <v>15</v>
      </c>
      <c r="C21" s="334">
        <v>4864930</v>
      </c>
      <c r="D21" s="347" t="s">
        <v>12</v>
      </c>
      <c r="E21" s="326" t="s">
        <v>346</v>
      </c>
      <c r="F21" s="334">
        <v>-1000</v>
      </c>
      <c r="G21" s="340">
        <v>999691</v>
      </c>
      <c r="H21" s="341">
        <v>999695</v>
      </c>
      <c r="I21" s="341">
        <f aca="true" t="shared" si="0" ref="I21:I28">G21-H21</f>
        <v>-4</v>
      </c>
      <c r="J21" s="341">
        <f aca="true" t="shared" si="1" ref="J21:J28">$F21*I21</f>
        <v>4000</v>
      </c>
      <c r="K21" s="342">
        <f aca="true" t="shared" si="2" ref="K21:K28">J21/1000000</f>
        <v>0.004</v>
      </c>
      <c r="L21" s="340">
        <v>999555</v>
      </c>
      <c r="M21" s="341">
        <v>999697</v>
      </c>
      <c r="N21" s="341">
        <f aca="true" t="shared" si="3" ref="N21:N28">L21-M21</f>
        <v>-142</v>
      </c>
      <c r="O21" s="341">
        <f aca="true" t="shared" si="4" ref="O21:O28">$F21*N21</f>
        <v>142000</v>
      </c>
      <c r="P21" s="342">
        <f aca="true" t="shared" si="5" ref="P21:P28">O21/1000000</f>
        <v>0.142</v>
      </c>
      <c r="Q21" s="478"/>
    </row>
    <row r="22" spans="1:17" ht="15.75" customHeight="1">
      <c r="A22" s="275">
        <v>11</v>
      </c>
      <c r="B22" s="344" t="s">
        <v>25</v>
      </c>
      <c r="C22" s="334">
        <v>5128412</v>
      </c>
      <c r="D22" s="347" t="s">
        <v>12</v>
      </c>
      <c r="E22" s="326" t="s">
        <v>346</v>
      </c>
      <c r="F22" s="334">
        <v>-1000</v>
      </c>
      <c r="G22" s="340">
        <v>150</v>
      </c>
      <c r="H22" s="341">
        <v>110</v>
      </c>
      <c r="I22" s="341">
        <f>G22-H22</f>
        <v>40</v>
      </c>
      <c r="J22" s="341">
        <f>$F22*I22</f>
        <v>-40000</v>
      </c>
      <c r="K22" s="342">
        <f>J22/1000000</f>
        <v>-0.04</v>
      </c>
      <c r="L22" s="340">
        <v>999540</v>
      </c>
      <c r="M22" s="341">
        <v>999579</v>
      </c>
      <c r="N22" s="341">
        <f>L22-M22</f>
        <v>-39</v>
      </c>
      <c r="O22" s="341">
        <f>$F22*N22</f>
        <v>39000</v>
      </c>
      <c r="P22" s="342">
        <f>O22/1000000</f>
        <v>0.039</v>
      </c>
      <c r="Q22" s="466"/>
    </row>
    <row r="23" spans="1:17" ht="16.5">
      <c r="A23" s="275">
        <v>12</v>
      </c>
      <c r="B23" s="344" t="s">
        <v>22</v>
      </c>
      <c r="C23" s="334">
        <v>4864922</v>
      </c>
      <c r="D23" s="347" t="s">
        <v>12</v>
      </c>
      <c r="E23" s="326" t="s">
        <v>346</v>
      </c>
      <c r="F23" s="334">
        <v>-1000</v>
      </c>
      <c r="G23" s="340">
        <v>998996</v>
      </c>
      <c r="H23" s="341">
        <v>998996</v>
      </c>
      <c r="I23" s="341">
        <f>G23-H23</f>
        <v>0</v>
      </c>
      <c r="J23" s="341">
        <f>$F23*I23</f>
        <v>0</v>
      </c>
      <c r="K23" s="342">
        <f>J23/1000000</f>
        <v>0</v>
      </c>
      <c r="L23" s="340">
        <v>998969</v>
      </c>
      <c r="M23" s="341">
        <v>998969</v>
      </c>
      <c r="N23" s="341">
        <f>L23-M23</f>
        <v>0</v>
      </c>
      <c r="O23" s="341">
        <f>$F23*N23</f>
        <v>0</v>
      </c>
      <c r="P23" s="342">
        <f>O23/1000000</f>
        <v>0</v>
      </c>
      <c r="Q23" s="477"/>
    </row>
    <row r="24" spans="1:17" ht="18.75" customHeight="1">
      <c r="A24" s="275">
        <v>13</v>
      </c>
      <c r="B24" s="344" t="s">
        <v>26</v>
      </c>
      <c r="C24" s="334">
        <v>4902494</v>
      </c>
      <c r="D24" s="347" t="s">
        <v>12</v>
      </c>
      <c r="E24" s="326" t="s">
        <v>346</v>
      </c>
      <c r="F24" s="334">
        <v>1000</v>
      </c>
      <c r="G24" s="340">
        <v>912523</v>
      </c>
      <c r="H24" s="341">
        <v>915261</v>
      </c>
      <c r="I24" s="341">
        <f>G24-H24</f>
        <v>-2738</v>
      </c>
      <c r="J24" s="341">
        <f>$F24*I24</f>
        <v>-2738000</v>
      </c>
      <c r="K24" s="342">
        <f>J24/1000000</f>
        <v>-2.738</v>
      </c>
      <c r="L24" s="340">
        <v>999981</v>
      </c>
      <c r="M24" s="341">
        <v>999981</v>
      </c>
      <c r="N24" s="341">
        <f>L24-M24</f>
        <v>0</v>
      </c>
      <c r="O24" s="341">
        <f>$F24*N24</f>
        <v>0</v>
      </c>
      <c r="P24" s="342">
        <f>O24/1000000</f>
        <v>0</v>
      </c>
      <c r="Q24" s="466"/>
    </row>
    <row r="25" spans="1:17" ht="18.75" customHeight="1">
      <c r="A25" s="275"/>
      <c r="B25" s="345" t="s">
        <v>439</v>
      </c>
      <c r="C25" s="334"/>
      <c r="D25" s="347"/>
      <c r="E25" s="326"/>
      <c r="F25" s="334"/>
      <c r="G25" s="340"/>
      <c r="H25" s="341"/>
      <c r="I25" s="341"/>
      <c r="J25" s="341"/>
      <c r="K25" s="342"/>
      <c r="L25" s="340"/>
      <c r="M25" s="341"/>
      <c r="N25" s="341"/>
      <c r="O25" s="341"/>
      <c r="P25" s="342"/>
      <c r="Q25" s="466"/>
    </row>
    <row r="26" spans="1:17" ht="15.75" customHeight="1">
      <c r="A26" s="275">
        <v>14</v>
      </c>
      <c r="B26" s="344" t="s">
        <v>15</v>
      </c>
      <c r="C26" s="334">
        <v>4865034</v>
      </c>
      <c r="D26" s="347" t="s">
        <v>12</v>
      </c>
      <c r="E26" s="326" t="s">
        <v>346</v>
      </c>
      <c r="F26" s="334">
        <v>-1000</v>
      </c>
      <c r="G26" s="340">
        <v>982644</v>
      </c>
      <c r="H26" s="341">
        <v>982842</v>
      </c>
      <c r="I26" s="341">
        <f t="shared" si="0"/>
        <v>-198</v>
      </c>
      <c r="J26" s="341">
        <f t="shared" si="1"/>
        <v>198000</v>
      </c>
      <c r="K26" s="342">
        <f t="shared" si="2"/>
        <v>0.198</v>
      </c>
      <c r="L26" s="340">
        <v>16739</v>
      </c>
      <c r="M26" s="341">
        <v>16762</v>
      </c>
      <c r="N26" s="341">
        <f t="shared" si="3"/>
        <v>-23</v>
      </c>
      <c r="O26" s="341">
        <f t="shared" si="4"/>
        <v>23000</v>
      </c>
      <c r="P26" s="342">
        <f t="shared" si="5"/>
        <v>0.023</v>
      </c>
      <c r="Q26" s="466"/>
    </row>
    <row r="27" spans="1:17" ht="15.75" customHeight="1">
      <c r="A27" s="275">
        <v>15</v>
      </c>
      <c r="B27" s="344" t="s">
        <v>16</v>
      </c>
      <c r="C27" s="334">
        <v>4865035</v>
      </c>
      <c r="D27" s="347" t="s">
        <v>12</v>
      </c>
      <c r="E27" s="326" t="s">
        <v>346</v>
      </c>
      <c r="F27" s="334">
        <v>-1000</v>
      </c>
      <c r="G27" s="340">
        <v>9300</v>
      </c>
      <c r="H27" s="341">
        <v>9359</v>
      </c>
      <c r="I27" s="341">
        <f t="shared" si="0"/>
        <v>-59</v>
      </c>
      <c r="J27" s="341">
        <f t="shared" si="1"/>
        <v>59000</v>
      </c>
      <c r="K27" s="342">
        <f t="shared" si="2"/>
        <v>0.059</v>
      </c>
      <c r="L27" s="340">
        <v>20507</v>
      </c>
      <c r="M27" s="341">
        <v>20523</v>
      </c>
      <c r="N27" s="341">
        <f t="shared" si="3"/>
        <v>-16</v>
      </c>
      <c r="O27" s="341">
        <f t="shared" si="4"/>
        <v>16000</v>
      </c>
      <c r="P27" s="342">
        <f t="shared" si="5"/>
        <v>0.016</v>
      </c>
      <c r="Q27" s="466"/>
    </row>
    <row r="28" spans="1:17" ht="15.75" customHeight="1">
      <c r="A28" s="275">
        <v>16</v>
      </c>
      <c r="B28" s="344" t="s">
        <v>17</v>
      </c>
      <c r="C28" s="334">
        <v>4865052</v>
      </c>
      <c r="D28" s="347" t="s">
        <v>12</v>
      </c>
      <c r="E28" s="326" t="s">
        <v>346</v>
      </c>
      <c r="F28" s="334">
        <v>-1000</v>
      </c>
      <c r="G28" s="340">
        <v>17977</v>
      </c>
      <c r="H28" s="341">
        <v>17891</v>
      </c>
      <c r="I28" s="341">
        <f t="shared" si="0"/>
        <v>86</v>
      </c>
      <c r="J28" s="341">
        <f t="shared" si="1"/>
        <v>-86000</v>
      </c>
      <c r="K28" s="342">
        <f t="shared" si="2"/>
        <v>-0.086</v>
      </c>
      <c r="L28" s="340">
        <v>276</v>
      </c>
      <c r="M28" s="341">
        <v>282</v>
      </c>
      <c r="N28" s="341">
        <f t="shared" si="3"/>
        <v>-6</v>
      </c>
      <c r="O28" s="341">
        <f t="shared" si="4"/>
        <v>6000</v>
      </c>
      <c r="P28" s="342">
        <f t="shared" si="5"/>
        <v>0.006</v>
      </c>
      <c r="Q28" s="466"/>
    </row>
    <row r="29" spans="1:17" ht="15.75" customHeight="1">
      <c r="A29" s="275"/>
      <c r="B29" s="345" t="s">
        <v>27</v>
      </c>
      <c r="C29" s="334"/>
      <c r="D29" s="348"/>
      <c r="E29" s="326"/>
      <c r="F29" s="334"/>
      <c r="G29" s="340"/>
      <c r="H29" s="341"/>
      <c r="I29" s="341"/>
      <c r="J29" s="341"/>
      <c r="K29" s="342"/>
      <c r="L29" s="340"/>
      <c r="M29" s="341"/>
      <c r="N29" s="341"/>
      <c r="O29" s="341"/>
      <c r="P29" s="342"/>
      <c r="Q29" s="466"/>
    </row>
    <row r="30" spans="1:17" ht="15.75" customHeight="1">
      <c r="A30" s="275">
        <v>17</v>
      </c>
      <c r="B30" s="344" t="s">
        <v>434</v>
      </c>
      <c r="C30" s="334">
        <v>4864836</v>
      </c>
      <c r="D30" s="347" t="s">
        <v>12</v>
      </c>
      <c r="E30" s="326" t="s">
        <v>346</v>
      </c>
      <c r="F30" s="334">
        <v>1000</v>
      </c>
      <c r="G30" s="340">
        <v>0</v>
      </c>
      <c r="H30" s="276">
        <v>0</v>
      </c>
      <c r="I30" s="341">
        <f>G30-H30</f>
        <v>0</v>
      </c>
      <c r="J30" s="341">
        <f>$F30*I30</f>
        <v>0</v>
      </c>
      <c r="K30" s="342">
        <f>J30/1000000</f>
        <v>0</v>
      </c>
      <c r="L30" s="340">
        <v>997883</v>
      </c>
      <c r="M30" s="276">
        <v>998779</v>
      </c>
      <c r="N30" s="341">
        <f>L30-M30</f>
        <v>-896</v>
      </c>
      <c r="O30" s="341">
        <f>$F30*N30</f>
        <v>-896000</v>
      </c>
      <c r="P30" s="342">
        <f>O30/1000000</f>
        <v>-0.896</v>
      </c>
      <c r="Q30" s="501"/>
    </row>
    <row r="31" spans="1:17" ht="15.75" customHeight="1">
      <c r="A31" s="275">
        <v>18</v>
      </c>
      <c r="B31" s="344" t="s">
        <v>28</v>
      </c>
      <c r="C31" s="334">
        <v>4864887</v>
      </c>
      <c r="D31" s="347" t="s">
        <v>12</v>
      </c>
      <c r="E31" s="326" t="s">
        <v>346</v>
      </c>
      <c r="F31" s="334">
        <v>1000</v>
      </c>
      <c r="G31" s="340">
        <v>791</v>
      </c>
      <c r="H31" s="276">
        <v>795</v>
      </c>
      <c r="I31" s="341">
        <f aca="true" t="shared" si="6" ref="I31:I36">G31-H31</f>
        <v>-4</v>
      </c>
      <c r="J31" s="341">
        <f aca="true" t="shared" si="7" ref="J31:J36">$F31*I31</f>
        <v>-4000</v>
      </c>
      <c r="K31" s="342">
        <f aca="true" t="shared" si="8" ref="K31:K36">J31/1000000</f>
        <v>-0.004</v>
      </c>
      <c r="L31" s="340">
        <v>25202</v>
      </c>
      <c r="M31" s="276">
        <v>25526</v>
      </c>
      <c r="N31" s="341">
        <f aca="true" t="shared" si="9" ref="N31:N36">L31-M31</f>
        <v>-324</v>
      </c>
      <c r="O31" s="341">
        <f aca="true" t="shared" si="10" ref="O31:O36">$F31*N31</f>
        <v>-324000</v>
      </c>
      <c r="P31" s="342">
        <f aca="true" t="shared" si="11" ref="P31:P36">O31/1000000</f>
        <v>-0.324</v>
      </c>
      <c r="Q31" s="466"/>
    </row>
    <row r="32" spans="1:17" ht="15.75" customHeight="1">
      <c r="A32" s="275">
        <v>19</v>
      </c>
      <c r="B32" s="344" t="s">
        <v>29</v>
      </c>
      <c r="C32" s="334">
        <v>4864880</v>
      </c>
      <c r="D32" s="347" t="s">
        <v>12</v>
      </c>
      <c r="E32" s="326" t="s">
        <v>346</v>
      </c>
      <c r="F32" s="334">
        <v>500</v>
      </c>
      <c r="G32" s="340">
        <v>659</v>
      </c>
      <c r="H32" s="276">
        <v>655</v>
      </c>
      <c r="I32" s="341">
        <f>G32-H32</f>
        <v>4</v>
      </c>
      <c r="J32" s="341">
        <f>$F32*I32</f>
        <v>2000</v>
      </c>
      <c r="K32" s="342">
        <f>J32/1000000</f>
        <v>0.002</v>
      </c>
      <c r="L32" s="340">
        <v>2949</v>
      </c>
      <c r="M32" s="276">
        <v>1939</v>
      </c>
      <c r="N32" s="341">
        <f>L32-M32</f>
        <v>1010</v>
      </c>
      <c r="O32" s="341">
        <f>$F32*N32</f>
        <v>505000</v>
      </c>
      <c r="P32" s="342">
        <f>O32/1000000</f>
        <v>0.505</v>
      </c>
      <c r="Q32" s="466"/>
    </row>
    <row r="33" spans="1:17" ht="15.75" customHeight="1">
      <c r="A33" s="275">
        <v>20</v>
      </c>
      <c r="B33" s="344" t="s">
        <v>30</v>
      </c>
      <c r="C33" s="334">
        <v>4864799</v>
      </c>
      <c r="D33" s="347" t="s">
        <v>12</v>
      </c>
      <c r="E33" s="326" t="s">
        <v>346</v>
      </c>
      <c r="F33" s="334">
        <v>100</v>
      </c>
      <c r="G33" s="340">
        <v>128126</v>
      </c>
      <c r="H33" s="276">
        <v>127754</v>
      </c>
      <c r="I33" s="341">
        <f t="shared" si="6"/>
        <v>372</v>
      </c>
      <c r="J33" s="341">
        <f t="shared" si="7"/>
        <v>37200</v>
      </c>
      <c r="K33" s="342">
        <f t="shared" si="8"/>
        <v>0.0372</v>
      </c>
      <c r="L33" s="340">
        <v>284053</v>
      </c>
      <c r="M33" s="276">
        <v>279349</v>
      </c>
      <c r="N33" s="341">
        <f t="shared" si="9"/>
        <v>4704</v>
      </c>
      <c r="O33" s="341">
        <f t="shared" si="10"/>
        <v>470400</v>
      </c>
      <c r="P33" s="342">
        <f t="shared" si="11"/>
        <v>0.4704</v>
      </c>
      <c r="Q33" s="466"/>
    </row>
    <row r="34" spans="1:17" ht="15.75" customHeight="1">
      <c r="A34" s="275">
        <v>21</v>
      </c>
      <c r="B34" s="344" t="s">
        <v>31</v>
      </c>
      <c r="C34" s="334">
        <v>4864888</v>
      </c>
      <c r="D34" s="347" t="s">
        <v>12</v>
      </c>
      <c r="E34" s="326" t="s">
        <v>346</v>
      </c>
      <c r="F34" s="334">
        <v>1000</v>
      </c>
      <c r="G34" s="340">
        <v>996190</v>
      </c>
      <c r="H34" s="276">
        <v>996190</v>
      </c>
      <c r="I34" s="341">
        <f t="shared" si="6"/>
        <v>0</v>
      </c>
      <c r="J34" s="341">
        <f t="shared" si="7"/>
        <v>0</v>
      </c>
      <c r="K34" s="342">
        <f t="shared" si="8"/>
        <v>0</v>
      </c>
      <c r="L34" s="340">
        <v>987900</v>
      </c>
      <c r="M34" s="276">
        <v>989050</v>
      </c>
      <c r="N34" s="341">
        <f t="shared" si="9"/>
        <v>-1150</v>
      </c>
      <c r="O34" s="341">
        <f t="shared" si="10"/>
        <v>-1150000</v>
      </c>
      <c r="P34" s="342">
        <f t="shared" si="11"/>
        <v>-1.15</v>
      </c>
      <c r="Q34" s="466"/>
    </row>
    <row r="35" spans="1:17" ht="15.75" customHeight="1">
      <c r="A35" s="275">
        <v>22</v>
      </c>
      <c r="B35" s="344" t="s">
        <v>374</v>
      </c>
      <c r="C35" s="334">
        <v>4864873</v>
      </c>
      <c r="D35" s="347" t="s">
        <v>12</v>
      </c>
      <c r="E35" s="326" t="s">
        <v>346</v>
      </c>
      <c r="F35" s="334">
        <v>1000</v>
      </c>
      <c r="G35" s="340">
        <v>0</v>
      </c>
      <c r="H35" s="276">
        <v>0</v>
      </c>
      <c r="I35" s="341">
        <f>G35-H35</f>
        <v>0</v>
      </c>
      <c r="J35" s="341">
        <f>$F35*I35</f>
        <v>0</v>
      </c>
      <c r="K35" s="342">
        <f>J35/1000000</f>
        <v>0</v>
      </c>
      <c r="L35" s="340">
        <v>998325</v>
      </c>
      <c r="M35" s="276">
        <v>999039</v>
      </c>
      <c r="N35" s="341">
        <f>L35-M35</f>
        <v>-714</v>
      </c>
      <c r="O35" s="341">
        <f>$F35*N35</f>
        <v>-714000</v>
      </c>
      <c r="P35" s="342">
        <f>O35/1000000</f>
        <v>-0.714</v>
      </c>
      <c r="Q35" s="477"/>
    </row>
    <row r="36" spans="1:16" ht="15.75" customHeight="1">
      <c r="A36" s="275">
        <v>23</v>
      </c>
      <c r="B36" s="344" t="s">
        <v>415</v>
      </c>
      <c r="C36" s="334">
        <v>5295124</v>
      </c>
      <c r="D36" s="347" t="s">
        <v>12</v>
      </c>
      <c r="E36" s="326" t="s">
        <v>346</v>
      </c>
      <c r="F36" s="334">
        <v>100</v>
      </c>
      <c r="G36" s="340">
        <v>79557</v>
      </c>
      <c r="H36" s="276">
        <v>78671</v>
      </c>
      <c r="I36" s="341">
        <f t="shared" si="6"/>
        <v>886</v>
      </c>
      <c r="J36" s="341">
        <f t="shared" si="7"/>
        <v>88600</v>
      </c>
      <c r="K36" s="342">
        <f t="shared" si="8"/>
        <v>0.0886</v>
      </c>
      <c r="L36" s="340">
        <v>27896</v>
      </c>
      <c r="M36" s="276">
        <v>21989</v>
      </c>
      <c r="N36" s="341">
        <f t="shared" si="9"/>
        <v>5907</v>
      </c>
      <c r="O36" s="341">
        <f t="shared" si="10"/>
        <v>590700</v>
      </c>
      <c r="P36" s="342">
        <f t="shared" si="11"/>
        <v>0.5907</v>
      </c>
    </row>
    <row r="37" spans="1:17" ht="15.75" customHeight="1">
      <c r="A37" s="275"/>
      <c r="B37" s="346" t="s">
        <v>32</v>
      </c>
      <c r="C37" s="334"/>
      <c r="D37" s="347"/>
      <c r="E37" s="326"/>
      <c r="F37" s="334"/>
      <c r="G37" s="340"/>
      <c r="H37" s="341"/>
      <c r="I37" s="341"/>
      <c r="J37" s="341"/>
      <c r="K37" s="342"/>
      <c r="L37" s="340"/>
      <c r="M37" s="341"/>
      <c r="N37" s="341"/>
      <c r="O37" s="341"/>
      <c r="P37" s="342"/>
      <c r="Q37" s="466"/>
    </row>
    <row r="38" spans="1:17" ht="15.75" customHeight="1">
      <c r="A38" s="275">
        <v>24</v>
      </c>
      <c r="B38" s="344" t="s">
        <v>371</v>
      </c>
      <c r="C38" s="334">
        <v>4865057</v>
      </c>
      <c r="D38" s="347" t="s">
        <v>12</v>
      </c>
      <c r="E38" s="326" t="s">
        <v>346</v>
      </c>
      <c r="F38" s="334">
        <v>1000</v>
      </c>
      <c r="G38" s="340">
        <v>625381</v>
      </c>
      <c r="H38" s="341">
        <v>625460</v>
      </c>
      <c r="I38" s="341">
        <f>G38-H38</f>
        <v>-79</v>
      </c>
      <c r="J38" s="341">
        <f>$F38*I38</f>
        <v>-79000</v>
      </c>
      <c r="K38" s="342">
        <f>J38/1000000</f>
        <v>-0.079</v>
      </c>
      <c r="L38" s="340">
        <v>795966</v>
      </c>
      <c r="M38" s="341">
        <v>796032</v>
      </c>
      <c r="N38" s="341">
        <f>L38-M38</f>
        <v>-66</v>
      </c>
      <c r="O38" s="341">
        <f>$F38*N38</f>
        <v>-66000</v>
      </c>
      <c r="P38" s="342">
        <f>O38/1000000</f>
        <v>-0.066</v>
      </c>
      <c r="Q38" s="477"/>
    </row>
    <row r="39" spans="1:17" ht="15.75" customHeight="1">
      <c r="A39" s="275">
        <v>25</v>
      </c>
      <c r="B39" s="344" t="s">
        <v>372</v>
      </c>
      <c r="C39" s="334">
        <v>4865058</v>
      </c>
      <c r="D39" s="347" t="s">
        <v>12</v>
      </c>
      <c r="E39" s="326" t="s">
        <v>346</v>
      </c>
      <c r="F39" s="334">
        <v>1000</v>
      </c>
      <c r="G39" s="340">
        <v>610503</v>
      </c>
      <c r="H39" s="341">
        <v>610617</v>
      </c>
      <c r="I39" s="341">
        <f>G39-H39</f>
        <v>-114</v>
      </c>
      <c r="J39" s="341">
        <f>$F39*I39</f>
        <v>-114000</v>
      </c>
      <c r="K39" s="342">
        <f>J39/1000000</f>
        <v>-0.114</v>
      </c>
      <c r="L39" s="340">
        <v>829225</v>
      </c>
      <c r="M39" s="341">
        <v>829226</v>
      </c>
      <c r="N39" s="341">
        <f>L39-M39</f>
        <v>-1</v>
      </c>
      <c r="O39" s="341">
        <f>$F39*N39</f>
        <v>-1000</v>
      </c>
      <c r="P39" s="342">
        <f>O39/1000000</f>
        <v>-0.001</v>
      </c>
      <c r="Q39" s="477"/>
    </row>
    <row r="40" spans="1:17" ht="15.75" customHeight="1">
      <c r="A40" s="275">
        <v>26</v>
      </c>
      <c r="B40" s="344" t="s">
        <v>33</v>
      </c>
      <c r="C40" s="334">
        <v>4902506</v>
      </c>
      <c r="D40" s="347" t="s">
        <v>12</v>
      </c>
      <c r="E40" s="326" t="s">
        <v>346</v>
      </c>
      <c r="F40" s="334">
        <v>400</v>
      </c>
      <c r="G40" s="340">
        <v>526</v>
      </c>
      <c r="H40" s="276">
        <v>506</v>
      </c>
      <c r="I40" s="276">
        <f>G40-H40</f>
        <v>20</v>
      </c>
      <c r="J40" s="276">
        <f>$F40*I40</f>
        <v>8000</v>
      </c>
      <c r="K40" s="738">
        <f>J40/1000000</f>
        <v>0.008</v>
      </c>
      <c r="L40" s="340">
        <v>998622</v>
      </c>
      <c r="M40" s="276">
        <v>998762</v>
      </c>
      <c r="N40" s="276">
        <f>L40-M40</f>
        <v>-140</v>
      </c>
      <c r="O40" s="276">
        <f>$F40*N40</f>
        <v>-56000</v>
      </c>
      <c r="P40" s="738">
        <f>O40/1000000</f>
        <v>-0.056</v>
      </c>
      <c r="Q40" s="501"/>
    </row>
    <row r="41" spans="1:17" ht="15.75" customHeight="1">
      <c r="A41" s="275">
        <v>27</v>
      </c>
      <c r="B41" s="344" t="s">
        <v>34</v>
      </c>
      <c r="C41" s="334">
        <v>5128405</v>
      </c>
      <c r="D41" s="347" t="s">
        <v>12</v>
      </c>
      <c r="E41" s="326" t="s">
        <v>346</v>
      </c>
      <c r="F41" s="334">
        <v>500</v>
      </c>
      <c r="G41" s="340">
        <v>5979</v>
      </c>
      <c r="H41" s="341">
        <v>5979</v>
      </c>
      <c r="I41" s="341">
        <f>G41-H41</f>
        <v>0</v>
      </c>
      <c r="J41" s="341">
        <f>$F41*I41</f>
        <v>0</v>
      </c>
      <c r="K41" s="342">
        <f>J41/1000000</f>
        <v>0</v>
      </c>
      <c r="L41" s="340">
        <v>1860</v>
      </c>
      <c r="M41" s="341">
        <v>2074</v>
      </c>
      <c r="N41" s="341">
        <f>L41-M41</f>
        <v>-214</v>
      </c>
      <c r="O41" s="341">
        <f>$F41*N41</f>
        <v>-107000</v>
      </c>
      <c r="P41" s="342">
        <f>O41/1000000</f>
        <v>-0.107</v>
      </c>
      <c r="Q41" s="466"/>
    </row>
    <row r="42" spans="1:17" ht="16.5" customHeight="1">
      <c r="A42" s="275"/>
      <c r="B42" s="345" t="s">
        <v>35</v>
      </c>
      <c r="C42" s="334"/>
      <c r="D42" s="348"/>
      <c r="E42" s="326"/>
      <c r="F42" s="334"/>
      <c r="G42" s="340"/>
      <c r="H42" s="341"/>
      <c r="I42" s="341"/>
      <c r="J42" s="341"/>
      <c r="K42" s="342"/>
      <c r="L42" s="340"/>
      <c r="M42" s="341"/>
      <c r="N42" s="341"/>
      <c r="O42" s="341"/>
      <c r="P42" s="342"/>
      <c r="Q42" s="466"/>
    </row>
    <row r="43" spans="1:17" ht="15" customHeight="1">
      <c r="A43" s="275">
        <v>28</v>
      </c>
      <c r="B43" s="344" t="s">
        <v>36</v>
      </c>
      <c r="C43" s="334">
        <v>4865041</v>
      </c>
      <c r="D43" s="347" t="s">
        <v>12</v>
      </c>
      <c r="E43" s="326" t="s">
        <v>346</v>
      </c>
      <c r="F43" s="334">
        <v>-1000</v>
      </c>
      <c r="G43" s="340">
        <v>194</v>
      </c>
      <c r="H43" s="341">
        <v>181</v>
      </c>
      <c r="I43" s="341">
        <f>G43-H43</f>
        <v>13</v>
      </c>
      <c r="J43" s="341">
        <f>$F43*I43</f>
        <v>-13000</v>
      </c>
      <c r="K43" s="342">
        <f>J43/1000000</f>
        <v>-0.013</v>
      </c>
      <c r="L43" s="340">
        <v>998054</v>
      </c>
      <c r="M43" s="341">
        <v>998344</v>
      </c>
      <c r="N43" s="341">
        <f>L43-M43</f>
        <v>-290</v>
      </c>
      <c r="O43" s="341">
        <f>$F43*N43</f>
        <v>290000</v>
      </c>
      <c r="P43" s="342">
        <f>O43/1000000</f>
        <v>0.29</v>
      </c>
      <c r="Q43" s="466"/>
    </row>
    <row r="44" spans="1:17" ht="13.5" customHeight="1">
      <c r="A44" s="275">
        <v>29</v>
      </c>
      <c r="B44" s="344" t="s">
        <v>16</v>
      </c>
      <c r="C44" s="334">
        <v>4865036</v>
      </c>
      <c r="D44" s="347" t="s">
        <v>12</v>
      </c>
      <c r="E44" s="326" t="s">
        <v>346</v>
      </c>
      <c r="F44" s="334">
        <v>-1000</v>
      </c>
      <c r="G44" s="340">
        <v>15734</v>
      </c>
      <c r="H44" s="341">
        <v>15690</v>
      </c>
      <c r="I44" s="341">
        <f>G44-H44</f>
        <v>44</v>
      </c>
      <c r="J44" s="341">
        <f>$F44*I44</f>
        <v>-44000</v>
      </c>
      <c r="K44" s="342">
        <f>J44/1000000</f>
        <v>-0.044</v>
      </c>
      <c r="L44" s="340">
        <v>996196</v>
      </c>
      <c r="M44" s="341">
        <v>996355</v>
      </c>
      <c r="N44" s="341">
        <f>L44-M44</f>
        <v>-159</v>
      </c>
      <c r="O44" s="341">
        <f>$F44*N44</f>
        <v>159000</v>
      </c>
      <c r="P44" s="342">
        <f>O44/1000000</f>
        <v>0.159</v>
      </c>
      <c r="Q44" s="463"/>
    </row>
    <row r="45" spans="1:17" ht="13.5" customHeight="1">
      <c r="A45" s="276">
        <v>30</v>
      </c>
      <c r="B45" s="344" t="s">
        <v>17</v>
      </c>
      <c r="C45" s="334">
        <v>5295168</v>
      </c>
      <c r="D45" s="347" t="s">
        <v>12</v>
      </c>
      <c r="E45" s="326" t="s">
        <v>346</v>
      </c>
      <c r="F45" s="334">
        <v>-1000</v>
      </c>
      <c r="G45" s="340">
        <v>18889</v>
      </c>
      <c r="H45" s="341">
        <v>18889</v>
      </c>
      <c r="I45" s="341">
        <f>G45-H45</f>
        <v>0</v>
      </c>
      <c r="J45" s="341">
        <f>$F45*I45</f>
        <v>0</v>
      </c>
      <c r="K45" s="342">
        <f>J45/1000000</f>
        <v>0</v>
      </c>
      <c r="L45" s="340">
        <v>497</v>
      </c>
      <c r="M45" s="341">
        <v>497</v>
      </c>
      <c r="N45" s="341">
        <f>L45-M45</f>
        <v>0</v>
      </c>
      <c r="O45" s="341">
        <f>$F45*N45</f>
        <v>0</v>
      </c>
      <c r="P45" s="342">
        <f>O45/1000000</f>
        <v>0</v>
      </c>
      <c r="Q45" s="463"/>
    </row>
    <row r="46" spans="2:17" ht="14.25" customHeight="1">
      <c r="B46" s="345" t="s">
        <v>37</v>
      </c>
      <c r="C46" s="334"/>
      <c r="D46" s="348"/>
      <c r="E46" s="326"/>
      <c r="F46" s="334"/>
      <c r="G46" s="340"/>
      <c r="H46" s="341"/>
      <c r="I46" s="341"/>
      <c r="J46" s="341"/>
      <c r="K46" s="342"/>
      <c r="L46" s="340"/>
      <c r="M46" s="341"/>
      <c r="N46" s="341"/>
      <c r="O46" s="341"/>
      <c r="P46" s="342"/>
      <c r="Q46" s="466"/>
    </row>
    <row r="47" spans="1:17" ht="15.75" customHeight="1">
      <c r="A47" s="275">
        <v>31</v>
      </c>
      <c r="B47" s="344" t="s">
        <v>38</v>
      </c>
      <c r="C47" s="334">
        <v>4864989</v>
      </c>
      <c r="D47" s="347" t="s">
        <v>12</v>
      </c>
      <c r="E47" s="326" t="s">
        <v>346</v>
      </c>
      <c r="F47" s="334">
        <v>-1000</v>
      </c>
      <c r="G47" s="340">
        <v>11342</v>
      </c>
      <c r="H47" s="341">
        <v>11208</v>
      </c>
      <c r="I47" s="341">
        <f>G47-H47</f>
        <v>134</v>
      </c>
      <c r="J47" s="341">
        <f>$F47*I47</f>
        <v>-134000</v>
      </c>
      <c r="K47" s="342">
        <f>J47/1000000</f>
        <v>-0.134</v>
      </c>
      <c r="L47" s="340">
        <v>999868</v>
      </c>
      <c r="M47" s="341">
        <v>999906</v>
      </c>
      <c r="N47" s="341">
        <f>L47-M47</f>
        <v>-38</v>
      </c>
      <c r="O47" s="341">
        <f>$F47*N47</f>
        <v>38000</v>
      </c>
      <c r="P47" s="342">
        <f>O47/1000000</f>
        <v>0.038</v>
      </c>
      <c r="Q47" s="466"/>
    </row>
    <row r="48" spans="1:17" ht="15.75" customHeight="1">
      <c r="A48" s="275"/>
      <c r="B48" s="345" t="s">
        <v>382</v>
      </c>
      <c r="C48" s="334"/>
      <c r="D48" s="347"/>
      <c r="E48" s="326"/>
      <c r="F48" s="334"/>
      <c r="G48" s="340"/>
      <c r="H48" s="341"/>
      <c r="I48" s="341"/>
      <c r="J48" s="341"/>
      <c r="K48" s="342"/>
      <c r="L48" s="340"/>
      <c r="M48" s="341"/>
      <c r="N48" s="341"/>
      <c r="O48" s="341"/>
      <c r="P48" s="342"/>
      <c r="Q48" s="466"/>
    </row>
    <row r="49" spans="1:17" ht="15.75" customHeight="1">
      <c r="A49" s="275">
        <v>32</v>
      </c>
      <c r="B49" s="344" t="s">
        <v>433</v>
      </c>
      <c r="C49" s="334">
        <v>4864973</v>
      </c>
      <c r="D49" s="347" t="s">
        <v>12</v>
      </c>
      <c r="E49" s="326" t="s">
        <v>346</v>
      </c>
      <c r="F49" s="334">
        <v>-2000</v>
      </c>
      <c r="G49" s="340">
        <v>2934</v>
      </c>
      <c r="H49" s="341">
        <v>2543</v>
      </c>
      <c r="I49" s="341">
        <f>G49-H49</f>
        <v>391</v>
      </c>
      <c r="J49" s="341">
        <f>$F49*I49</f>
        <v>-782000</v>
      </c>
      <c r="K49" s="342">
        <f>J49/1000000</f>
        <v>-0.782</v>
      </c>
      <c r="L49" s="340">
        <v>129</v>
      </c>
      <c r="M49" s="341">
        <v>131</v>
      </c>
      <c r="N49" s="341">
        <f>L49-M49</f>
        <v>-2</v>
      </c>
      <c r="O49" s="341">
        <f>$F49*N49</f>
        <v>4000</v>
      </c>
      <c r="P49" s="342">
        <f>O49/1000000</f>
        <v>0.004</v>
      </c>
      <c r="Q49" s="466"/>
    </row>
    <row r="50" spans="1:17" ht="18.75" customHeight="1">
      <c r="A50" s="275">
        <v>33</v>
      </c>
      <c r="B50" s="344" t="s">
        <v>389</v>
      </c>
      <c r="C50" s="334">
        <v>4864992</v>
      </c>
      <c r="D50" s="347" t="s">
        <v>12</v>
      </c>
      <c r="E50" s="326" t="s">
        <v>346</v>
      </c>
      <c r="F50" s="334">
        <v>-1000</v>
      </c>
      <c r="G50" s="340">
        <v>22532</v>
      </c>
      <c r="H50" s="341">
        <v>21265</v>
      </c>
      <c r="I50" s="341">
        <f>G50-H50</f>
        <v>1267</v>
      </c>
      <c r="J50" s="341">
        <f>$F50*I50</f>
        <v>-1267000</v>
      </c>
      <c r="K50" s="342">
        <f>J50/1000000</f>
        <v>-1.267</v>
      </c>
      <c r="L50" s="340">
        <v>998962</v>
      </c>
      <c r="M50" s="341">
        <v>998962</v>
      </c>
      <c r="N50" s="341">
        <f>L50-M50</f>
        <v>0</v>
      </c>
      <c r="O50" s="341">
        <f>$F50*N50</f>
        <v>0</v>
      </c>
      <c r="P50" s="342">
        <f>O50/1000000</f>
        <v>0</v>
      </c>
      <c r="Q50" s="739"/>
    </row>
    <row r="51" spans="1:17" ht="15.75" customHeight="1">
      <c r="A51" s="275">
        <v>34</v>
      </c>
      <c r="B51" s="344" t="s">
        <v>383</v>
      </c>
      <c r="C51" s="334">
        <v>4864981</v>
      </c>
      <c r="D51" s="347" t="s">
        <v>12</v>
      </c>
      <c r="E51" s="326" t="s">
        <v>346</v>
      </c>
      <c r="F51" s="334">
        <v>-1000</v>
      </c>
      <c r="G51" s="340">
        <v>46052</v>
      </c>
      <c r="H51" s="341">
        <v>44166</v>
      </c>
      <c r="I51" s="341">
        <f>G51-H51</f>
        <v>1886</v>
      </c>
      <c r="J51" s="341">
        <f>$F51*I51</f>
        <v>-1886000</v>
      </c>
      <c r="K51" s="342">
        <f>J51/1000000</f>
        <v>-1.886</v>
      </c>
      <c r="L51" s="340">
        <v>2431</v>
      </c>
      <c r="M51" s="341">
        <v>2430</v>
      </c>
      <c r="N51" s="341">
        <f>L51-M51</f>
        <v>1</v>
      </c>
      <c r="O51" s="341">
        <f>$F51*N51</f>
        <v>-1000</v>
      </c>
      <c r="P51" s="342">
        <f>O51/1000000</f>
        <v>-0.001</v>
      </c>
      <c r="Q51" s="739"/>
    </row>
    <row r="52" spans="1:17" ht="12" customHeight="1">
      <c r="A52" s="275"/>
      <c r="B52" s="346" t="s">
        <v>403</v>
      </c>
      <c r="C52" s="334"/>
      <c r="D52" s="347"/>
      <c r="E52" s="326"/>
      <c r="F52" s="334"/>
      <c r="G52" s="340"/>
      <c r="H52" s="341"/>
      <c r="I52" s="341"/>
      <c r="J52" s="341"/>
      <c r="K52" s="342"/>
      <c r="L52" s="340"/>
      <c r="M52" s="341"/>
      <c r="N52" s="341"/>
      <c r="O52" s="341"/>
      <c r="P52" s="342"/>
      <c r="Q52" s="467"/>
    </row>
    <row r="53" spans="1:17" ht="15.75" customHeight="1">
      <c r="A53" s="275">
        <v>35</v>
      </c>
      <c r="B53" s="344" t="s">
        <v>15</v>
      </c>
      <c r="C53" s="334">
        <v>5128463</v>
      </c>
      <c r="D53" s="347" t="s">
        <v>12</v>
      </c>
      <c r="E53" s="326" t="s">
        <v>346</v>
      </c>
      <c r="F53" s="334">
        <v>-1000</v>
      </c>
      <c r="G53" s="340">
        <v>12335</v>
      </c>
      <c r="H53" s="341">
        <v>12334</v>
      </c>
      <c r="I53" s="341">
        <f>G53-H53</f>
        <v>1</v>
      </c>
      <c r="J53" s="341">
        <f>$F53*I53</f>
        <v>-1000</v>
      </c>
      <c r="K53" s="342">
        <f>J53/1000000</f>
        <v>-0.001</v>
      </c>
      <c r="L53" s="340">
        <v>999372</v>
      </c>
      <c r="M53" s="341">
        <v>999141</v>
      </c>
      <c r="N53" s="341">
        <f>L53-M53</f>
        <v>231</v>
      </c>
      <c r="O53" s="341">
        <f>$F53*N53</f>
        <v>-231000</v>
      </c>
      <c r="P53" s="342">
        <f>O53/1000000</f>
        <v>-0.231</v>
      </c>
      <c r="Q53" s="467"/>
    </row>
    <row r="54" spans="1:17" ht="18.75" customHeight="1">
      <c r="A54" s="275">
        <v>36</v>
      </c>
      <c r="B54" s="344" t="s">
        <v>16</v>
      </c>
      <c r="C54" s="334">
        <v>5128468</v>
      </c>
      <c r="D54" s="347" t="s">
        <v>12</v>
      </c>
      <c r="E54" s="326" t="s">
        <v>346</v>
      </c>
      <c r="F54" s="334">
        <v>-1000</v>
      </c>
      <c r="G54" s="340">
        <v>5185</v>
      </c>
      <c r="H54" s="341">
        <v>5184</v>
      </c>
      <c r="I54" s="341">
        <f>G54-H54</f>
        <v>1</v>
      </c>
      <c r="J54" s="341">
        <f>$F54*I54</f>
        <v>-1000</v>
      </c>
      <c r="K54" s="342">
        <f>J54/1000000</f>
        <v>-0.001</v>
      </c>
      <c r="L54" s="340">
        <v>571</v>
      </c>
      <c r="M54" s="341">
        <v>431</v>
      </c>
      <c r="N54" s="341">
        <f>L54-M54</f>
        <v>140</v>
      </c>
      <c r="O54" s="341">
        <f>$F54*N54</f>
        <v>-140000</v>
      </c>
      <c r="P54" s="342">
        <f>O54/1000000</f>
        <v>-0.14</v>
      </c>
      <c r="Q54" s="473"/>
    </row>
    <row r="55" spans="1:17" ht="15" customHeight="1">
      <c r="A55" s="275"/>
      <c r="B55" s="346" t="s">
        <v>407</v>
      </c>
      <c r="C55" s="334"/>
      <c r="D55" s="347"/>
      <c r="E55" s="326"/>
      <c r="F55" s="334"/>
      <c r="G55" s="340"/>
      <c r="H55" s="341"/>
      <c r="I55" s="341"/>
      <c r="J55" s="341"/>
      <c r="K55" s="342"/>
      <c r="L55" s="340"/>
      <c r="M55" s="341"/>
      <c r="N55" s="341"/>
      <c r="O55" s="341"/>
      <c r="P55" s="342"/>
      <c r="Q55" s="473"/>
    </row>
    <row r="56" spans="1:17" ht="15.75" customHeight="1">
      <c r="A56" s="275">
        <v>37</v>
      </c>
      <c r="B56" s="344" t="s">
        <v>15</v>
      </c>
      <c r="C56" s="334">
        <v>4864903</v>
      </c>
      <c r="D56" s="347" t="s">
        <v>12</v>
      </c>
      <c r="E56" s="326" t="s">
        <v>346</v>
      </c>
      <c r="F56" s="334">
        <v>-1000</v>
      </c>
      <c r="G56" s="340">
        <v>992958</v>
      </c>
      <c r="H56" s="341">
        <v>993216</v>
      </c>
      <c r="I56" s="341">
        <f>G56-H56</f>
        <v>-258</v>
      </c>
      <c r="J56" s="341">
        <f>$F56*I56</f>
        <v>258000</v>
      </c>
      <c r="K56" s="342">
        <f>J56/1000000</f>
        <v>0.258</v>
      </c>
      <c r="L56" s="340">
        <v>998730</v>
      </c>
      <c r="M56" s="341">
        <v>998727</v>
      </c>
      <c r="N56" s="341">
        <f>L56-M56</f>
        <v>3</v>
      </c>
      <c r="O56" s="341">
        <f>$F56*N56</f>
        <v>-3000</v>
      </c>
      <c r="P56" s="342">
        <f>O56/1000000</f>
        <v>-0.003</v>
      </c>
      <c r="Q56" s="463"/>
    </row>
    <row r="57" spans="1:17" ht="15" customHeight="1">
      <c r="A57" s="275">
        <v>38</v>
      </c>
      <c r="B57" s="344" t="s">
        <v>16</v>
      </c>
      <c r="C57" s="334">
        <v>4864946</v>
      </c>
      <c r="D57" s="347" t="s">
        <v>12</v>
      </c>
      <c r="E57" s="326" t="s">
        <v>346</v>
      </c>
      <c r="F57" s="334">
        <v>-1000</v>
      </c>
      <c r="G57" s="340">
        <v>15600</v>
      </c>
      <c r="H57" s="341">
        <v>15810</v>
      </c>
      <c r="I57" s="341">
        <f>G57-H57</f>
        <v>-210</v>
      </c>
      <c r="J57" s="341">
        <f>$F57*I57</f>
        <v>210000</v>
      </c>
      <c r="K57" s="342">
        <f>J57/1000000</f>
        <v>0.21</v>
      </c>
      <c r="L57" s="340">
        <v>1382</v>
      </c>
      <c r="M57" s="341">
        <v>1378</v>
      </c>
      <c r="N57" s="341">
        <f>L57-M57</f>
        <v>4</v>
      </c>
      <c r="O57" s="341">
        <f>$F57*N57</f>
        <v>-4000</v>
      </c>
      <c r="P57" s="342">
        <f>O57/1000000</f>
        <v>-0.004</v>
      </c>
      <c r="Q57" s="463"/>
    </row>
    <row r="58" spans="1:17" ht="14.25" customHeight="1">
      <c r="A58" s="275"/>
      <c r="B58" s="346" t="s">
        <v>381</v>
      </c>
      <c r="C58" s="334"/>
      <c r="D58" s="347"/>
      <c r="E58" s="326"/>
      <c r="F58" s="334"/>
      <c r="G58" s="340"/>
      <c r="H58" s="341"/>
      <c r="I58" s="341"/>
      <c r="J58" s="341"/>
      <c r="K58" s="342"/>
      <c r="L58" s="340"/>
      <c r="M58" s="341"/>
      <c r="N58" s="341"/>
      <c r="O58" s="341"/>
      <c r="P58" s="342"/>
      <c r="Q58" s="466"/>
    </row>
    <row r="59" spans="1:17" ht="14.25" customHeight="1">
      <c r="A59" s="275"/>
      <c r="B59" s="346" t="s">
        <v>43</v>
      </c>
      <c r="C59" s="334"/>
      <c r="D59" s="347"/>
      <c r="E59" s="326"/>
      <c r="F59" s="334"/>
      <c r="G59" s="340"/>
      <c r="H59" s="341"/>
      <c r="I59" s="341"/>
      <c r="J59" s="341"/>
      <c r="K59" s="342"/>
      <c r="L59" s="340"/>
      <c r="M59" s="341"/>
      <c r="N59" s="341"/>
      <c r="O59" s="341"/>
      <c r="P59" s="342"/>
      <c r="Q59" s="466"/>
    </row>
    <row r="60" spans="1:17" ht="15.75" customHeight="1">
      <c r="A60" s="276">
        <v>39</v>
      </c>
      <c r="B60" s="344" t="s">
        <v>44</v>
      </c>
      <c r="C60" s="334">
        <v>4864843</v>
      </c>
      <c r="D60" s="347" t="s">
        <v>12</v>
      </c>
      <c r="E60" s="326" t="s">
        <v>346</v>
      </c>
      <c r="F60" s="334">
        <v>1000</v>
      </c>
      <c r="G60" s="340">
        <v>1976</v>
      </c>
      <c r="H60" s="341">
        <v>1974</v>
      </c>
      <c r="I60" s="341">
        <f>G60-H60</f>
        <v>2</v>
      </c>
      <c r="J60" s="341">
        <f>$F60*I60</f>
        <v>2000</v>
      </c>
      <c r="K60" s="342">
        <f>J60/1000000</f>
        <v>0.002</v>
      </c>
      <c r="L60" s="340">
        <v>27833</v>
      </c>
      <c r="M60" s="341">
        <v>27701</v>
      </c>
      <c r="N60" s="341">
        <f>L60-M60</f>
        <v>132</v>
      </c>
      <c r="O60" s="341">
        <f>$F60*N60</f>
        <v>132000</v>
      </c>
      <c r="P60" s="342">
        <f>O60/1000000</f>
        <v>0.132</v>
      </c>
      <c r="Q60" s="466"/>
    </row>
    <row r="61" spans="1:17" s="505" customFormat="1" ht="15.75" customHeight="1" thickBot="1">
      <c r="A61" s="321">
        <v>40</v>
      </c>
      <c r="B61" s="344" t="s">
        <v>45</v>
      </c>
      <c r="C61" s="314">
        <v>5295123</v>
      </c>
      <c r="D61" s="259" t="s">
        <v>12</v>
      </c>
      <c r="E61" s="260" t="s">
        <v>346</v>
      </c>
      <c r="F61" s="487">
        <v>100</v>
      </c>
      <c r="G61" s="340">
        <v>999558</v>
      </c>
      <c r="H61" s="341">
        <v>1003799</v>
      </c>
      <c r="I61" s="341">
        <f>G61-H61</f>
        <v>-4241</v>
      </c>
      <c r="J61" s="341">
        <f>$F61*I61</f>
        <v>-424100</v>
      </c>
      <c r="K61" s="342">
        <f>J61/1000000</f>
        <v>-0.4241</v>
      </c>
      <c r="L61" s="340">
        <v>26336</v>
      </c>
      <c r="M61" s="341">
        <v>26232</v>
      </c>
      <c r="N61" s="341">
        <f>L61-M61</f>
        <v>104</v>
      </c>
      <c r="O61" s="341">
        <f>$F61*N61</f>
        <v>10400</v>
      </c>
      <c r="P61" s="342">
        <f>O61/1000000</f>
        <v>0.0104</v>
      </c>
      <c r="Q61" s="488"/>
    </row>
    <row r="62" spans="1:17" ht="21.75" customHeight="1" thickBot="1" thickTop="1">
      <c r="A62" s="276"/>
      <c r="B62" s="486" t="s">
        <v>311</v>
      </c>
      <c r="C62" s="39"/>
      <c r="D62" s="348"/>
      <c r="E62" s="326"/>
      <c r="F62" s="39"/>
      <c r="G62" s="341"/>
      <c r="H62" s="341"/>
      <c r="I62" s="341"/>
      <c r="J62" s="341"/>
      <c r="K62" s="341"/>
      <c r="L62" s="341"/>
      <c r="M62" s="341"/>
      <c r="N62" s="341"/>
      <c r="O62" s="341"/>
      <c r="P62" s="341"/>
      <c r="Q62" s="569" t="str">
        <f>Q1</f>
        <v>JULY -2017</v>
      </c>
    </row>
    <row r="63" spans="1:17" ht="15.75" customHeight="1" thickTop="1">
      <c r="A63" s="274"/>
      <c r="B63" s="343" t="s">
        <v>46</v>
      </c>
      <c r="C63" s="324"/>
      <c r="D63" s="349"/>
      <c r="E63" s="349"/>
      <c r="F63" s="324"/>
      <c r="G63" s="570"/>
      <c r="H63" s="571"/>
      <c r="I63" s="571"/>
      <c r="J63" s="571"/>
      <c r="K63" s="572"/>
      <c r="L63" s="570"/>
      <c r="M63" s="571"/>
      <c r="N63" s="571"/>
      <c r="O63" s="571"/>
      <c r="P63" s="572"/>
      <c r="Q63" s="573"/>
    </row>
    <row r="64" spans="1:17" ht="15.75" customHeight="1">
      <c r="A64" s="275">
        <v>41</v>
      </c>
      <c r="B64" s="509" t="s">
        <v>83</v>
      </c>
      <c r="C64" s="334">
        <v>4865169</v>
      </c>
      <c r="D64" s="348" t="s">
        <v>12</v>
      </c>
      <c r="E64" s="326" t="s">
        <v>346</v>
      </c>
      <c r="F64" s="334">
        <v>1000</v>
      </c>
      <c r="G64" s="340">
        <v>1360</v>
      </c>
      <c r="H64" s="341">
        <v>1360</v>
      </c>
      <c r="I64" s="341">
        <f>G64-H64</f>
        <v>0</v>
      </c>
      <c r="J64" s="341">
        <f>$F64*I64</f>
        <v>0</v>
      </c>
      <c r="K64" s="342">
        <f>J64/1000000</f>
        <v>0</v>
      </c>
      <c r="L64" s="340">
        <v>61309</v>
      </c>
      <c r="M64" s="341">
        <v>61309</v>
      </c>
      <c r="N64" s="341">
        <f>L64-M64</f>
        <v>0</v>
      </c>
      <c r="O64" s="341">
        <f>$F64*N64</f>
        <v>0</v>
      </c>
      <c r="P64" s="342">
        <f>O64/1000000</f>
        <v>0</v>
      </c>
      <c r="Q64" s="466"/>
    </row>
    <row r="65" spans="1:17" ht="15.75" customHeight="1">
      <c r="A65" s="275"/>
      <c r="B65" s="345" t="s">
        <v>308</v>
      </c>
      <c r="C65" s="334"/>
      <c r="D65" s="348"/>
      <c r="E65" s="326"/>
      <c r="F65" s="334"/>
      <c r="G65" s="340"/>
      <c r="H65" s="341"/>
      <c r="I65" s="341"/>
      <c r="J65" s="341"/>
      <c r="K65" s="342"/>
      <c r="L65" s="340"/>
      <c r="M65" s="341"/>
      <c r="N65" s="341"/>
      <c r="O65" s="341"/>
      <c r="P65" s="342"/>
      <c r="Q65" s="466"/>
    </row>
    <row r="66" spans="1:17" ht="15.75" customHeight="1">
      <c r="A66" s="275">
        <v>42</v>
      </c>
      <c r="B66" s="344" t="s">
        <v>307</v>
      </c>
      <c r="C66" s="334">
        <v>4902503</v>
      </c>
      <c r="D66" s="348" t="s">
        <v>12</v>
      </c>
      <c r="E66" s="326" t="s">
        <v>346</v>
      </c>
      <c r="F66" s="734">
        <v>416.66</v>
      </c>
      <c r="G66" s="340">
        <v>998094</v>
      </c>
      <c r="H66" s="341">
        <v>998262</v>
      </c>
      <c r="I66" s="341">
        <f>G66-H66</f>
        <v>-168</v>
      </c>
      <c r="J66" s="341">
        <f>$F66*I66</f>
        <v>-69998.88</v>
      </c>
      <c r="K66" s="342">
        <f>J66/1000000</f>
        <v>-0.06999888</v>
      </c>
      <c r="L66" s="340">
        <v>999070</v>
      </c>
      <c r="M66" s="341">
        <v>999564</v>
      </c>
      <c r="N66" s="341">
        <f>L66-M66</f>
        <v>-494</v>
      </c>
      <c r="O66" s="341">
        <f>$F66*N66</f>
        <v>-205830.04</v>
      </c>
      <c r="P66" s="342">
        <f>O66/1000000</f>
        <v>-0.20583004000000002</v>
      </c>
      <c r="Q66" s="466"/>
    </row>
    <row r="67" spans="1:17" ht="15.75" customHeight="1">
      <c r="A67" s="275"/>
      <c r="B67" s="302" t="s">
        <v>52</v>
      </c>
      <c r="C67" s="335"/>
      <c r="D67" s="350"/>
      <c r="E67" s="350"/>
      <c r="F67" s="335"/>
      <c r="G67" s="340"/>
      <c r="H67" s="341"/>
      <c r="I67" s="341"/>
      <c r="J67" s="341"/>
      <c r="K67" s="342"/>
      <c r="L67" s="340"/>
      <c r="M67" s="341"/>
      <c r="N67" s="341"/>
      <c r="O67" s="341"/>
      <c r="P67" s="342"/>
      <c r="Q67" s="466"/>
    </row>
    <row r="68" spans="1:17" ht="15.75" customHeight="1">
      <c r="A68" s="275">
        <v>43</v>
      </c>
      <c r="B68" s="491" t="s">
        <v>53</v>
      </c>
      <c r="C68" s="335">
        <v>4865090</v>
      </c>
      <c r="D68" s="492" t="s">
        <v>12</v>
      </c>
      <c r="E68" s="326" t="s">
        <v>346</v>
      </c>
      <c r="F68" s="335">
        <v>100</v>
      </c>
      <c r="G68" s="340">
        <v>9125</v>
      </c>
      <c r="H68" s="341">
        <v>9125</v>
      </c>
      <c r="I68" s="341">
        <f>G68-H68</f>
        <v>0</v>
      </c>
      <c r="J68" s="341">
        <f>$F68*I68</f>
        <v>0</v>
      </c>
      <c r="K68" s="342">
        <f>J68/1000000</f>
        <v>0</v>
      </c>
      <c r="L68" s="340">
        <v>37736</v>
      </c>
      <c r="M68" s="341">
        <v>37903</v>
      </c>
      <c r="N68" s="341">
        <f>L68-M68</f>
        <v>-167</v>
      </c>
      <c r="O68" s="341">
        <f>$F68*N68</f>
        <v>-16700</v>
      </c>
      <c r="P68" s="342">
        <f>O68/1000000</f>
        <v>-0.0167</v>
      </c>
      <c r="Q68" s="740"/>
    </row>
    <row r="69" spans="1:17" ht="15.75" customHeight="1">
      <c r="A69" s="275">
        <v>44</v>
      </c>
      <c r="B69" s="491" t="s">
        <v>54</v>
      </c>
      <c r="C69" s="335">
        <v>4902519</v>
      </c>
      <c r="D69" s="492" t="s">
        <v>12</v>
      </c>
      <c r="E69" s="326" t="s">
        <v>346</v>
      </c>
      <c r="F69" s="335">
        <v>100</v>
      </c>
      <c r="G69" s="340">
        <v>12192</v>
      </c>
      <c r="H69" s="341">
        <v>12192</v>
      </c>
      <c r="I69" s="341">
        <f>G69-H69</f>
        <v>0</v>
      </c>
      <c r="J69" s="341">
        <f>$F69*I69</f>
        <v>0</v>
      </c>
      <c r="K69" s="342">
        <f>J69/1000000</f>
        <v>0</v>
      </c>
      <c r="L69" s="340">
        <v>76379</v>
      </c>
      <c r="M69" s="341">
        <v>75041</v>
      </c>
      <c r="N69" s="341">
        <f>L69-M69</f>
        <v>1338</v>
      </c>
      <c r="O69" s="341">
        <f>$F69*N69</f>
        <v>133800</v>
      </c>
      <c r="P69" s="342">
        <f>O69/1000000</f>
        <v>0.1338</v>
      </c>
      <c r="Q69" s="466"/>
    </row>
    <row r="70" spans="1:17" ht="15.75" customHeight="1">
      <c r="A70" s="275">
        <v>45</v>
      </c>
      <c r="B70" s="491" t="s">
        <v>55</v>
      </c>
      <c r="C70" s="335">
        <v>4902539</v>
      </c>
      <c r="D70" s="492" t="s">
        <v>12</v>
      </c>
      <c r="E70" s="326" t="s">
        <v>346</v>
      </c>
      <c r="F70" s="335">
        <v>100</v>
      </c>
      <c r="G70" s="340">
        <v>881</v>
      </c>
      <c r="H70" s="341">
        <v>861</v>
      </c>
      <c r="I70" s="341">
        <f>G70-H70</f>
        <v>20</v>
      </c>
      <c r="J70" s="341">
        <f>$F70*I70</f>
        <v>2000</v>
      </c>
      <c r="K70" s="342">
        <f>J70/1000000</f>
        <v>0.002</v>
      </c>
      <c r="L70" s="340">
        <v>16625</v>
      </c>
      <c r="M70" s="341">
        <v>16125</v>
      </c>
      <c r="N70" s="341">
        <f>L70-M70</f>
        <v>500</v>
      </c>
      <c r="O70" s="341">
        <f>$F70*N70</f>
        <v>50000</v>
      </c>
      <c r="P70" s="342">
        <f>O70/1000000</f>
        <v>0.05</v>
      </c>
      <c r="Q70" s="466"/>
    </row>
    <row r="71" spans="1:17" ht="15.75" customHeight="1">
      <c r="A71" s="275"/>
      <c r="B71" s="302" t="s">
        <v>56</v>
      </c>
      <c r="C71" s="335"/>
      <c r="D71" s="350"/>
      <c r="E71" s="350"/>
      <c r="F71" s="335"/>
      <c r="G71" s="340"/>
      <c r="H71" s="341"/>
      <c r="I71" s="341"/>
      <c r="J71" s="341"/>
      <c r="K71" s="342"/>
      <c r="L71" s="340"/>
      <c r="M71" s="341"/>
      <c r="N71" s="341"/>
      <c r="O71" s="341"/>
      <c r="P71" s="342"/>
      <c r="Q71" s="466"/>
    </row>
    <row r="72" spans="1:17" ht="15.75" customHeight="1">
      <c r="A72" s="275">
        <v>46</v>
      </c>
      <c r="B72" s="491" t="s">
        <v>57</v>
      </c>
      <c r="C72" s="335">
        <v>4902591</v>
      </c>
      <c r="D72" s="492" t="s">
        <v>12</v>
      </c>
      <c r="E72" s="326" t="s">
        <v>346</v>
      </c>
      <c r="F72" s="335">
        <v>1333</v>
      </c>
      <c r="G72" s="340">
        <v>123</v>
      </c>
      <c r="H72" s="341">
        <v>116</v>
      </c>
      <c r="I72" s="341">
        <f aca="true" t="shared" si="12" ref="I72:I78">G72-H72</f>
        <v>7</v>
      </c>
      <c r="J72" s="341">
        <f aca="true" t="shared" si="13" ref="J72:J78">$F72*I72</f>
        <v>9331</v>
      </c>
      <c r="K72" s="342">
        <f aca="true" t="shared" si="14" ref="K72:K78">J72/1000000</f>
        <v>0.009331</v>
      </c>
      <c r="L72" s="340">
        <v>180</v>
      </c>
      <c r="M72" s="341">
        <v>144</v>
      </c>
      <c r="N72" s="341">
        <f aca="true" t="shared" si="15" ref="N72:N78">L72-M72</f>
        <v>36</v>
      </c>
      <c r="O72" s="341">
        <f aca="true" t="shared" si="16" ref="O72:O78">$F72*N72</f>
        <v>47988</v>
      </c>
      <c r="P72" s="342">
        <f aca="true" t="shared" si="17" ref="P72:P78">O72/1000000</f>
        <v>0.047988</v>
      </c>
      <c r="Q72" s="466"/>
    </row>
    <row r="73" spans="1:17" ht="15.75" customHeight="1">
      <c r="A73" s="275">
        <v>47</v>
      </c>
      <c r="B73" s="491" t="s">
        <v>58</v>
      </c>
      <c r="C73" s="335">
        <v>4902565</v>
      </c>
      <c r="D73" s="492" t="s">
        <v>12</v>
      </c>
      <c r="E73" s="326" t="s">
        <v>346</v>
      </c>
      <c r="F73" s="335">
        <v>100</v>
      </c>
      <c r="G73" s="340">
        <v>0</v>
      </c>
      <c r="H73" s="341">
        <v>0</v>
      </c>
      <c r="I73" s="341">
        <f t="shared" si="12"/>
        <v>0</v>
      </c>
      <c r="J73" s="341">
        <f t="shared" si="13"/>
        <v>0</v>
      </c>
      <c r="K73" s="342">
        <f t="shared" si="14"/>
        <v>0</v>
      </c>
      <c r="L73" s="340">
        <v>0</v>
      </c>
      <c r="M73" s="341">
        <v>0</v>
      </c>
      <c r="N73" s="341">
        <f t="shared" si="15"/>
        <v>0</v>
      </c>
      <c r="O73" s="341">
        <f t="shared" si="16"/>
        <v>0</v>
      </c>
      <c r="P73" s="342">
        <f t="shared" si="17"/>
        <v>0</v>
      </c>
      <c r="Q73" s="466"/>
    </row>
    <row r="74" spans="1:17" ht="15.75" customHeight="1">
      <c r="A74" s="275">
        <v>48</v>
      </c>
      <c r="B74" s="491" t="s">
        <v>59</v>
      </c>
      <c r="C74" s="335">
        <v>4902523</v>
      </c>
      <c r="D74" s="492" t="s">
        <v>12</v>
      </c>
      <c r="E74" s="326" t="s">
        <v>346</v>
      </c>
      <c r="F74" s="335">
        <v>100</v>
      </c>
      <c r="G74" s="340">
        <v>999815</v>
      </c>
      <c r="H74" s="341">
        <v>999815</v>
      </c>
      <c r="I74" s="341">
        <f t="shared" si="12"/>
        <v>0</v>
      </c>
      <c r="J74" s="341">
        <f t="shared" si="13"/>
        <v>0</v>
      </c>
      <c r="K74" s="342">
        <f t="shared" si="14"/>
        <v>0</v>
      </c>
      <c r="L74" s="340">
        <v>999943</v>
      </c>
      <c r="M74" s="341">
        <v>999943</v>
      </c>
      <c r="N74" s="341">
        <f t="shared" si="15"/>
        <v>0</v>
      </c>
      <c r="O74" s="341">
        <f t="shared" si="16"/>
        <v>0</v>
      </c>
      <c r="P74" s="342">
        <f t="shared" si="17"/>
        <v>0</v>
      </c>
      <c r="Q74" s="466"/>
    </row>
    <row r="75" spans="1:17" ht="15.75" customHeight="1">
      <c r="A75" s="275">
        <v>49</v>
      </c>
      <c r="B75" s="491" t="s">
        <v>60</v>
      </c>
      <c r="C75" s="335">
        <v>4902547</v>
      </c>
      <c r="D75" s="492" t="s">
        <v>12</v>
      </c>
      <c r="E75" s="326" t="s">
        <v>346</v>
      </c>
      <c r="F75" s="335">
        <v>100</v>
      </c>
      <c r="G75" s="340">
        <v>5885</v>
      </c>
      <c r="H75" s="341">
        <v>5885</v>
      </c>
      <c r="I75" s="341">
        <f t="shared" si="12"/>
        <v>0</v>
      </c>
      <c r="J75" s="341">
        <f t="shared" si="13"/>
        <v>0</v>
      </c>
      <c r="K75" s="342">
        <f t="shared" si="14"/>
        <v>0</v>
      </c>
      <c r="L75" s="340">
        <v>8891</v>
      </c>
      <c r="M75" s="341">
        <v>8891</v>
      </c>
      <c r="N75" s="341">
        <f t="shared" si="15"/>
        <v>0</v>
      </c>
      <c r="O75" s="341">
        <f t="shared" si="16"/>
        <v>0</v>
      </c>
      <c r="P75" s="342">
        <f t="shared" si="17"/>
        <v>0</v>
      </c>
      <c r="Q75" s="466"/>
    </row>
    <row r="76" spans="1:17" ht="15.75" customHeight="1">
      <c r="A76" s="275">
        <v>50</v>
      </c>
      <c r="B76" s="491" t="s">
        <v>61</v>
      </c>
      <c r="C76" s="335">
        <v>4902605</v>
      </c>
      <c r="D76" s="492" t="s">
        <v>12</v>
      </c>
      <c r="E76" s="326" t="s">
        <v>346</v>
      </c>
      <c r="F76" s="510">
        <v>1333.33</v>
      </c>
      <c r="G76" s="340">
        <v>0</v>
      </c>
      <c r="H76" s="341">
        <v>0</v>
      </c>
      <c r="I76" s="341">
        <f t="shared" si="12"/>
        <v>0</v>
      </c>
      <c r="J76" s="341">
        <f t="shared" si="13"/>
        <v>0</v>
      </c>
      <c r="K76" s="342">
        <f t="shared" si="14"/>
        <v>0</v>
      </c>
      <c r="L76" s="340">
        <v>0</v>
      </c>
      <c r="M76" s="341">
        <v>0</v>
      </c>
      <c r="N76" s="341">
        <f t="shared" si="15"/>
        <v>0</v>
      </c>
      <c r="O76" s="341">
        <f t="shared" si="16"/>
        <v>0</v>
      </c>
      <c r="P76" s="342">
        <f t="shared" si="17"/>
        <v>0</v>
      </c>
      <c r="Q76" s="501"/>
    </row>
    <row r="77" spans="1:17" ht="15.75" customHeight="1">
      <c r="A77" s="275">
        <v>51</v>
      </c>
      <c r="B77" s="491" t="s">
        <v>62</v>
      </c>
      <c r="C77" s="335">
        <v>5295190</v>
      </c>
      <c r="D77" s="492" t="s">
        <v>12</v>
      </c>
      <c r="E77" s="326" t="s">
        <v>346</v>
      </c>
      <c r="F77" s="335">
        <v>100</v>
      </c>
      <c r="G77" s="340">
        <v>999093</v>
      </c>
      <c r="H77" s="341">
        <v>999093</v>
      </c>
      <c r="I77" s="341">
        <f t="shared" si="12"/>
        <v>0</v>
      </c>
      <c r="J77" s="341">
        <f t="shared" si="13"/>
        <v>0</v>
      </c>
      <c r="K77" s="342">
        <f t="shared" si="14"/>
        <v>0</v>
      </c>
      <c r="L77" s="340">
        <v>12729</v>
      </c>
      <c r="M77" s="341">
        <v>10784</v>
      </c>
      <c r="N77" s="341">
        <f t="shared" si="15"/>
        <v>1945</v>
      </c>
      <c r="O77" s="341">
        <f t="shared" si="16"/>
        <v>194500</v>
      </c>
      <c r="P77" s="342">
        <f t="shared" si="17"/>
        <v>0.1945</v>
      </c>
      <c r="Q77" s="466"/>
    </row>
    <row r="78" spans="1:17" ht="15.75" customHeight="1">
      <c r="A78" s="275">
        <v>52</v>
      </c>
      <c r="B78" s="491" t="s">
        <v>63</v>
      </c>
      <c r="C78" s="335">
        <v>4902529</v>
      </c>
      <c r="D78" s="492" t="s">
        <v>12</v>
      </c>
      <c r="E78" s="326" t="s">
        <v>346</v>
      </c>
      <c r="F78" s="510">
        <v>44.44</v>
      </c>
      <c r="G78" s="340">
        <v>989743</v>
      </c>
      <c r="H78" s="341">
        <v>989743</v>
      </c>
      <c r="I78" s="341">
        <f t="shared" si="12"/>
        <v>0</v>
      </c>
      <c r="J78" s="341">
        <f t="shared" si="13"/>
        <v>0</v>
      </c>
      <c r="K78" s="342">
        <f t="shared" si="14"/>
        <v>0</v>
      </c>
      <c r="L78" s="340">
        <v>390</v>
      </c>
      <c r="M78" s="341">
        <v>390</v>
      </c>
      <c r="N78" s="341">
        <f t="shared" si="15"/>
        <v>0</v>
      </c>
      <c r="O78" s="341">
        <f t="shared" si="16"/>
        <v>0</v>
      </c>
      <c r="P78" s="342">
        <f t="shared" si="17"/>
        <v>0</v>
      </c>
      <c r="Q78" s="501"/>
    </row>
    <row r="79" spans="1:17" ht="15.75" customHeight="1">
      <c r="A79" s="275"/>
      <c r="B79" s="302" t="s">
        <v>64</v>
      </c>
      <c r="C79" s="335"/>
      <c r="D79" s="350"/>
      <c r="E79" s="350"/>
      <c r="F79" s="335"/>
      <c r="G79" s="340"/>
      <c r="H79" s="341"/>
      <c r="I79" s="341"/>
      <c r="J79" s="341"/>
      <c r="K79" s="342"/>
      <c r="L79" s="340"/>
      <c r="M79" s="341"/>
      <c r="N79" s="341"/>
      <c r="O79" s="341"/>
      <c r="P79" s="342"/>
      <c r="Q79" s="466"/>
    </row>
    <row r="80" spans="1:17" ht="15.75" customHeight="1">
      <c r="A80" s="275">
        <v>53</v>
      </c>
      <c r="B80" s="491" t="s">
        <v>65</v>
      </c>
      <c r="C80" s="335">
        <v>4865088</v>
      </c>
      <c r="D80" s="492" t="s">
        <v>12</v>
      </c>
      <c r="E80" s="326" t="s">
        <v>346</v>
      </c>
      <c r="F80" s="335">
        <v>166.66</v>
      </c>
      <c r="G80" s="340">
        <v>19</v>
      </c>
      <c r="H80" s="341">
        <v>0</v>
      </c>
      <c r="I80" s="276">
        <f>G80-H80</f>
        <v>19</v>
      </c>
      <c r="J80" s="276">
        <f>$F80*I80</f>
        <v>3166.54</v>
      </c>
      <c r="K80" s="276">
        <f>J80/1000000</f>
        <v>0.00316654</v>
      </c>
      <c r="L80" s="340">
        <v>1726</v>
      </c>
      <c r="M80" s="341">
        <v>889</v>
      </c>
      <c r="N80" s="341">
        <f>L80-M80</f>
        <v>837</v>
      </c>
      <c r="O80" s="341">
        <f>$F80*N80</f>
        <v>139494.41999999998</v>
      </c>
      <c r="P80" s="341">
        <f>O80/1000000</f>
        <v>0.13949441999999998</v>
      </c>
      <c r="Q80" s="499"/>
    </row>
    <row r="81" spans="1:17" ht="15.75" customHeight="1">
      <c r="A81" s="275"/>
      <c r="B81" s="491"/>
      <c r="C81" s="335"/>
      <c r="D81" s="492"/>
      <c r="E81" s="326"/>
      <c r="F81" s="335"/>
      <c r="G81" s="340"/>
      <c r="H81" s="341"/>
      <c r="I81" s="276"/>
      <c r="J81" s="276"/>
      <c r="K81" s="276">
        <v>0</v>
      </c>
      <c r="L81" s="340"/>
      <c r="M81" s="341"/>
      <c r="N81" s="341"/>
      <c r="O81" s="341"/>
      <c r="P81" s="341">
        <v>0.05926</v>
      </c>
      <c r="Q81" s="478" t="s">
        <v>464</v>
      </c>
    </row>
    <row r="82" spans="1:17" ht="15.75" customHeight="1">
      <c r="A82" s="275">
        <v>54</v>
      </c>
      <c r="B82" s="491" t="s">
        <v>66</v>
      </c>
      <c r="C82" s="335">
        <v>4902579</v>
      </c>
      <c r="D82" s="492" t="s">
        <v>12</v>
      </c>
      <c r="E82" s="326" t="s">
        <v>346</v>
      </c>
      <c r="F82" s="335">
        <v>500</v>
      </c>
      <c r="G82" s="340">
        <v>999934</v>
      </c>
      <c r="H82" s="341">
        <v>999934</v>
      </c>
      <c r="I82" s="341">
        <f>G82-H82</f>
        <v>0</v>
      </c>
      <c r="J82" s="341">
        <f>$F82*I82</f>
        <v>0</v>
      </c>
      <c r="K82" s="342">
        <f>J82/1000000</f>
        <v>0</v>
      </c>
      <c r="L82" s="340">
        <v>552</v>
      </c>
      <c r="M82" s="341">
        <v>532</v>
      </c>
      <c r="N82" s="341">
        <f>L82-M82</f>
        <v>20</v>
      </c>
      <c r="O82" s="341">
        <f>$F82*N82</f>
        <v>10000</v>
      </c>
      <c r="P82" s="342">
        <f>O82/1000000</f>
        <v>0.01</v>
      </c>
      <c r="Q82" s="466"/>
    </row>
    <row r="83" spans="1:17" ht="15.75" customHeight="1">
      <c r="A83" s="275">
        <v>55</v>
      </c>
      <c r="B83" s="491" t="s">
        <v>67</v>
      </c>
      <c r="C83" s="335">
        <v>4902585</v>
      </c>
      <c r="D83" s="492" t="s">
        <v>12</v>
      </c>
      <c r="E83" s="326" t="s">
        <v>346</v>
      </c>
      <c r="F83" s="510">
        <v>666.67</v>
      </c>
      <c r="G83" s="340">
        <v>352</v>
      </c>
      <c r="H83" s="341">
        <v>329</v>
      </c>
      <c r="I83" s="341">
        <f>G83-H83</f>
        <v>23</v>
      </c>
      <c r="J83" s="341">
        <f>$F83*I83</f>
        <v>15333.41</v>
      </c>
      <c r="K83" s="342">
        <f>J83/1000000</f>
        <v>0.01533341</v>
      </c>
      <c r="L83" s="340">
        <v>114</v>
      </c>
      <c r="M83" s="341">
        <v>112</v>
      </c>
      <c r="N83" s="341">
        <f>L83-M83</f>
        <v>2</v>
      </c>
      <c r="O83" s="341">
        <f>$F83*N83</f>
        <v>1333.34</v>
      </c>
      <c r="P83" s="342">
        <f>O83/1000000</f>
        <v>0.00133334</v>
      </c>
      <c r="Q83" s="466"/>
    </row>
    <row r="84" spans="1:17" ht="15.75" customHeight="1">
      <c r="A84" s="275">
        <v>56</v>
      </c>
      <c r="B84" s="491" t="s">
        <v>68</v>
      </c>
      <c r="C84" s="335">
        <v>4865072</v>
      </c>
      <c r="D84" s="492" t="s">
        <v>12</v>
      </c>
      <c r="E84" s="326" t="s">
        <v>346</v>
      </c>
      <c r="F84" s="510">
        <v>666.6666666666666</v>
      </c>
      <c r="G84" s="340">
        <v>3376</v>
      </c>
      <c r="H84" s="341">
        <v>3248</v>
      </c>
      <c r="I84" s="341">
        <f>G84-H84</f>
        <v>128</v>
      </c>
      <c r="J84" s="341">
        <f>$F84*I84</f>
        <v>85333.33333333333</v>
      </c>
      <c r="K84" s="342">
        <f>J84/1000000</f>
        <v>0.08533333333333333</v>
      </c>
      <c r="L84" s="340">
        <v>1421</v>
      </c>
      <c r="M84" s="341">
        <v>1408</v>
      </c>
      <c r="N84" s="341">
        <f>L84-M84</f>
        <v>13</v>
      </c>
      <c r="O84" s="341">
        <f>$F84*N84</f>
        <v>8666.666666666666</v>
      </c>
      <c r="P84" s="342">
        <f>O84/1000000</f>
        <v>0.008666666666666666</v>
      </c>
      <c r="Q84" s="466"/>
    </row>
    <row r="85" spans="2:17" ht="15.75" customHeight="1">
      <c r="B85" s="302" t="s">
        <v>70</v>
      </c>
      <c r="C85" s="335"/>
      <c r="D85" s="350"/>
      <c r="E85" s="350"/>
      <c r="F85" s="335"/>
      <c r="G85" s="340"/>
      <c r="H85" s="341"/>
      <c r="I85" s="341"/>
      <c r="J85" s="341"/>
      <c r="K85" s="342"/>
      <c r="L85" s="340"/>
      <c r="M85" s="341"/>
      <c r="N85" s="341"/>
      <c r="O85" s="341"/>
      <c r="P85" s="342"/>
      <c r="Q85" s="466"/>
    </row>
    <row r="86" spans="1:17" ht="15.75" customHeight="1">
      <c r="A86" s="275">
        <v>57</v>
      </c>
      <c r="B86" s="491" t="s">
        <v>63</v>
      </c>
      <c r="C86" s="335">
        <v>4902568</v>
      </c>
      <c r="D86" s="492" t="s">
        <v>12</v>
      </c>
      <c r="E86" s="326" t="s">
        <v>346</v>
      </c>
      <c r="F86" s="335">
        <v>100</v>
      </c>
      <c r="G86" s="340">
        <v>997520</v>
      </c>
      <c r="H86" s="341">
        <v>997536</v>
      </c>
      <c r="I86" s="341">
        <f aca="true" t="shared" si="18" ref="I86:I92">G86-H86</f>
        <v>-16</v>
      </c>
      <c r="J86" s="341">
        <f aca="true" t="shared" si="19" ref="J86:J92">$F86*I86</f>
        <v>-1600</v>
      </c>
      <c r="K86" s="342">
        <f aca="true" t="shared" si="20" ref="K86:K92">J86/1000000</f>
        <v>-0.0016</v>
      </c>
      <c r="L86" s="340">
        <v>2087</v>
      </c>
      <c r="M86" s="341">
        <v>2032</v>
      </c>
      <c r="N86" s="341">
        <f aca="true" t="shared" si="21" ref="N86:N92">L86-M86</f>
        <v>55</v>
      </c>
      <c r="O86" s="341">
        <f aca="true" t="shared" si="22" ref="O86:O92">$F86*N86</f>
        <v>5500</v>
      </c>
      <c r="P86" s="342">
        <f aca="true" t="shared" si="23" ref="P86:P92">O86/1000000</f>
        <v>0.0055</v>
      </c>
      <c r="Q86" s="478"/>
    </row>
    <row r="87" spans="1:17" ht="15.75" customHeight="1">
      <c r="A87" s="275">
        <v>58</v>
      </c>
      <c r="B87" s="491" t="s">
        <v>71</v>
      </c>
      <c r="C87" s="335">
        <v>4902549</v>
      </c>
      <c r="D87" s="492" t="s">
        <v>12</v>
      </c>
      <c r="E87" s="326" t="s">
        <v>346</v>
      </c>
      <c r="F87" s="335">
        <v>100</v>
      </c>
      <c r="G87" s="340">
        <v>999748</v>
      </c>
      <c r="H87" s="341">
        <v>999748</v>
      </c>
      <c r="I87" s="341">
        <f t="shared" si="18"/>
        <v>0</v>
      </c>
      <c r="J87" s="341">
        <f t="shared" si="19"/>
        <v>0</v>
      </c>
      <c r="K87" s="342">
        <f t="shared" si="20"/>
        <v>0</v>
      </c>
      <c r="L87" s="340">
        <v>999983</v>
      </c>
      <c r="M87" s="341">
        <v>999983</v>
      </c>
      <c r="N87" s="341">
        <f t="shared" si="21"/>
        <v>0</v>
      </c>
      <c r="O87" s="341">
        <f t="shared" si="22"/>
        <v>0</v>
      </c>
      <c r="P87" s="342">
        <f t="shared" si="23"/>
        <v>0</v>
      </c>
      <c r="Q87" s="478"/>
    </row>
    <row r="88" spans="1:17" ht="15.75" customHeight="1">
      <c r="A88" s="275">
        <v>59</v>
      </c>
      <c r="B88" s="491" t="s">
        <v>84</v>
      </c>
      <c r="C88" s="335">
        <v>4902537</v>
      </c>
      <c r="D88" s="492" t="s">
        <v>12</v>
      </c>
      <c r="E88" s="326" t="s">
        <v>346</v>
      </c>
      <c r="F88" s="335">
        <v>100</v>
      </c>
      <c r="G88" s="340">
        <v>23973</v>
      </c>
      <c r="H88" s="341">
        <v>23989</v>
      </c>
      <c r="I88" s="276">
        <f t="shared" si="18"/>
        <v>-16</v>
      </c>
      <c r="J88" s="276">
        <f t="shared" si="19"/>
        <v>-1600</v>
      </c>
      <c r="K88" s="276">
        <f t="shared" si="20"/>
        <v>-0.0016</v>
      </c>
      <c r="L88" s="340">
        <v>57892</v>
      </c>
      <c r="M88" s="341">
        <v>57896</v>
      </c>
      <c r="N88" s="341">
        <f t="shared" si="21"/>
        <v>-4</v>
      </c>
      <c r="O88" s="341">
        <f t="shared" si="22"/>
        <v>-400</v>
      </c>
      <c r="P88" s="341">
        <f t="shared" si="23"/>
        <v>-0.0004</v>
      </c>
      <c r="Q88" s="478" t="s">
        <v>463</v>
      </c>
    </row>
    <row r="89" spans="1:17" ht="15.75" customHeight="1">
      <c r="A89" s="275"/>
      <c r="B89" s="491"/>
      <c r="C89" s="335"/>
      <c r="D89" s="492"/>
      <c r="E89" s="326"/>
      <c r="F89" s="335"/>
      <c r="G89" s="340"/>
      <c r="H89" s="341"/>
      <c r="I89" s="276"/>
      <c r="J89" s="276"/>
      <c r="K89" s="276">
        <v>0.00046</v>
      </c>
      <c r="L89" s="340"/>
      <c r="M89" s="341"/>
      <c r="N89" s="341"/>
      <c r="O89" s="341"/>
      <c r="P89" s="341">
        <v>0.00011</v>
      </c>
      <c r="Q89" s="478" t="s">
        <v>464</v>
      </c>
    </row>
    <row r="90" spans="1:17" ht="15.75" customHeight="1">
      <c r="A90" s="275">
        <v>60</v>
      </c>
      <c r="B90" s="491" t="s">
        <v>72</v>
      </c>
      <c r="C90" s="335">
        <v>4902578</v>
      </c>
      <c r="D90" s="492" t="s">
        <v>12</v>
      </c>
      <c r="E90" s="326" t="s">
        <v>346</v>
      </c>
      <c r="F90" s="335">
        <v>100</v>
      </c>
      <c r="G90" s="340">
        <v>0</v>
      </c>
      <c r="H90" s="341">
        <v>0</v>
      </c>
      <c r="I90" s="341">
        <f t="shared" si="18"/>
        <v>0</v>
      </c>
      <c r="J90" s="341">
        <f t="shared" si="19"/>
        <v>0</v>
      </c>
      <c r="K90" s="342">
        <f t="shared" si="20"/>
        <v>0</v>
      </c>
      <c r="L90" s="340">
        <v>0</v>
      </c>
      <c r="M90" s="341">
        <v>0</v>
      </c>
      <c r="N90" s="341">
        <f t="shared" si="21"/>
        <v>0</v>
      </c>
      <c r="O90" s="341">
        <f t="shared" si="22"/>
        <v>0</v>
      </c>
      <c r="P90" s="342">
        <f t="shared" si="23"/>
        <v>0</v>
      </c>
      <c r="Q90" s="499"/>
    </row>
    <row r="91" spans="1:17" ht="15.75" customHeight="1">
      <c r="A91" s="276">
        <v>61</v>
      </c>
      <c r="B91" s="491" t="s">
        <v>73</v>
      </c>
      <c r="C91" s="335">
        <v>4902538</v>
      </c>
      <c r="D91" s="492" t="s">
        <v>12</v>
      </c>
      <c r="E91" s="326" t="s">
        <v>346</v>
      </c>
      <c r="F91" s="335">
        <v>100</v>
      </c>
      <c r="G91" s="340">
        <v>999762</v>
      </c>
      <c r="H91" s="341">
        <v>999762</v>
      </c>
      <c r="I91" s="341">
        <f t="shared" si="18"/>
        <v>0</v>
      </c>
      <c r="J91" s="341">
        <f t="shared" si="19"/>
        <v>0</v>
      </c>
      <c r="K91" s="342">
        <f t="shared" si="20"/>
        <v>0</v>
      </c>
      <c r="L91" s="340">
        <v>999987</v>
      </c>
      <c r="M91" s="341">
        <v>999987</v>
      </c>
      <c r="N91" s="341">
        <f t="shared" si="21"/>
        <v>0</v>
      </c>
      <c r="O91" s="341">
        <f t="shared" si="22"/>
        <v>0</v>
      </c>
      <c r="P91" s="342">
        <f t="shared" si="23"/>
        <v>0</v>
      </c>
      <c r="Q91" s="466"/>
    </row>
    <row r="92" spans="1:17" ht="15.75" customHeight="1">
      <c r="A92" s="275">
        <v>62</v>
      </c>
      <c r="B92" s="491" t="s">
        <v>59</v>
      </c>
      <c r="C92" s="335">
        <v>4902527</v>
      </c>
      <c r="D92" s="492" t="s">
        <v>12</v>
      </c>
      <c r="E92" s="326" t="s">
        <v>346</v>
      </c>
      <c r="F92" s="335">
        <v>100</v>
      </c>
      <c r="G92" s="340">
        <v>0</v>
      </c>
      <c r="H92" s="341">
        <v>0</v>
      </c>
      <c r="I92" s="341">
        <f t="shared" si="18"/>
        <v>0</v>
      </c>
      <c r="J92" s="341">
        <f t="shared" si="19"/>
        <v>0</v>
      </c>
      <c r="K92" s="342">
        <f t="shared" si="20"/>
        <v>0</v>
      </c>
      <c r="L92" s="340">
        <v>0</v>
      </c>
      <c r="M92" s="341">
        <v>0</v>
      </c>
      <c r="N92" s="341">
        <f t="shared" si="21"/>
        <v>0</v>
      </c>
      <c r="O92" s="341">
        <f t="shared" si="22"/>
        <v>0</v>
      </c>
      <c r="P92" s="342">
        <f t="shared" si="23"/>
        <v>0</v>
      </c>
      <c r="Q92" s="466"/>
    </row>
    <row r="93" spans="2:17" ht="15.75" customHeight="1">
      <c r="B93" s="302" t="s">
        <v>74</v>
      </c>
      <c r="C93" s="335"/>
      <c r="D93" s="350"/>
      <c r="E93" s="350"/>
      <c r="F93" s="335"/>
      <c r="G93" s="340"/>
      <c r="H93" s="341"/>
      <c r="I93" s="341"/>
      <c r="J93" s="341"/>
      <c r="K93" s="342"/>
      <c r="L93" s="340"/>
      <c r="M93" s="341"/>
      <c r="N93" s="341"/>
      <c r="O93" s="341"/>
      <c r="P93" s="342"/>
      <c r="Q93" s="466"/>
    </row>
    <row r="94" spans="1:17" ht="15.75" customHeight="1">
      <c r="A94" s="275">
        <v>63</v>
      </c>
      <c r="B94" s="491" t="s">
        <v>75</v>
      </c>
      <c r="C94" s="335">
        <v>4902540</v>
      </c>
      <c r="D94" s="492" t="s">
        <v>12</v>
      </c>
      <c r="E94" s="326" t="s">
        <v>346</v>
      </c>
      <c r="F94" s="335">
        <v>100</v>
      </c>
      <c r="G94" s="340">
        <v>1651</v>
      </c>
      <c r="H94" s="341">
        <v>1599</v>
      </c>
      <c r="I94" s="341">
        <f>G94-H94</f>
        <v>52</v>
      </c>
      <c r="J94" s="341">
        <f>$F94*I94</f>
        <v>5200</v>
      </c>
      <c r="K94" s="342">
        <f>J94/1000000</f>
        <v>0.0052</v>
      </c>
      <c r="L94" s="340">
        <v>7822</v>
      </c>
      <c r="M94" s="341">
        <v>7071</v>
      </c>
      <c r="N94" s="341">
        <f>L94-M94</f>
        <v>751</v>
      </c>
      <c r="O94" s="341">
        <f>$F94*N94</f>
        <v>75100</v>
      </c>
      <c r="P94" s="342">
        <f>O94/1000000</f>
        <v>0.0751</v>
      </c>
      <c r="Q94" s="478"/>
    </row>
    <row r="95" spans="1:17" ht="15.75" customHeight="1">
      <c r="A95" s="468">
        <v>64</v>
      </c>
      <c r="B95" s="491" t="s">
        <v>76</v>
      </c>
      <c r="C95" s="335">
        <v>4902548</v>
      </c>
      <c r="D95" s="492" t="s">
        <v>12</v>
      </c>
      <c r="E95" s="326" t="s">
        <v>346</v>
      </c>
      <c r="F95" s="335">
        <v>100</v>
      </c>
      <c r="G95" s="340">
        <v>2594</v>
      </c>
      <c r="H95" s="341">
        <v>2077</v>
      </c>
      <c r="I95" s="341">
        <f>G95-H95</f>
        <v>517</v>
      </c>
      <c r="J95" s="341">
        <f>$F95*I95</f>
        <v>51700</v>
      </c>
      <c r="K95" s="342">
        <f>J95/1000000</f>
        <v>0.0517</v>
      </c>
      <c r="L95" s="340">
        <v>562</v>
      </c>
      <c r="M95" s="341">
        <v>405</v>
      </c>
      <c r="N95" s="341">
        <f>L95-M95</f>
        <v>157</v>
      </c>
      <c r="O95" s="341">
        <f>$F95*N95</f>
        <v>15700</v>
      </c>
      <c r="P95" s="342">
        <f>O95/1000000</f>
        <v>0.0157</v>
      </c>
      <c r="Q95" s="466"/>
    </row>
    <row r="96" spans="1:17" ht="15.75" customHeight="1">
      <c r="A96" s="275">
        <v>65</v>
      </c>
      <c r="B96" s="491" t="s">
        <v>77</v>
      </c>
      <c r="C96" s="335">
        <v>4902536</v>
      </c>
      <c r="D96" s="492" t="s">
        <v>12</v>
      </c>
      <c r="E96" s="326" t="s">
        <v>346</v>
      </c>
      <c r="F96" s="335">
        <v>100</v>
      </c>
      <c r="G96" s="340">
        <v>13027</v>
      </c>
      <c r="H96" s="341">
        <v>12359</v>
      </c>
      <c r="I96" s="341">
        <f>G96-H96</f>
        <v>668</v>
      </c>
      <c r="J96" s="341">
        <f>$F96*I96</f>
        <v>66800</v>
      </c>
      <c r="K96" s="342">
        <f>J96/1000000</f>
        <v>0.0668</v>
      </c>
      <c r="L96" s="340">
        <v>4833</v>
      </c>
      <c r="M96" s="341">
        <v>4610</v>
      </c>
      <c r="N96" s="341">
        <f>L96-M96</f>
        <v>223</v>
      </c>
      <c r="O96" s="341">
        <f>$F96*N96</f>
        <v>22300</v>
      </c>
      <c r="P96" s="342">
        <f>O96/1000000</f>
        <v>0.0223</v>
      </c>
      <c r="Q96" s="478"/>
    </row>
    <row r="97" spans="1:17" ht="15.75" customHeight="1">
      <c r="A97" s="468"/>
      <c r="B97" s="302" t="s">
        <v>32</v>
      </c>
      <c r="C97" s="335"/>
      <c r="D97" s="350"/>
      <c r="E97" s="350"/>
      <c r="F97" s="335"/>
      <c r="G97" s="340"/>
      <c r="H97" s="341"/>
      <c r="I97" s="341"/>
      <c r="J97" s="341"/>
      <c r="K97" s="342"/>
      <c r="L97" s="340"/>
      <c r="M97" s="341"/>
      <c r="N97" s="341"/>
      <c r="O97" s="341"/>
      <c r="P97" s="342"/>
      <c r="Q97" s="466"/>
    </row>
    <row r="98" spans="1:17" ht="15.75" customHeight="1">
      <c r="A98" s="468">
        <v>66</v>
      </c>
      <c r="B98" s="491" t="s">
        <v>69</v>
      </c>
      <c r="C98" s="335">
        <v>4864797</v>
      </c>
      <c r="D98" s="492" t="s">
        <v>12</v>
      </c>
      <c r="E98" s="326" t="s">
        <v>346</v>
      </c>
      <c r="F98" s="335">
        <v>100</v>
      </c>
      <c r="G98" s="340">
        <v>4141</v>
      </c>
      <c r="H98" s="341">
        <v>4054</v>
      </c>
      <c r="I98" s="276">
        <f>G98-H98</f>
        <v>87</v>
      </c>
      <c r="J98" s="276">
        <f>$F98*I98</f>
        <v>8700</v>
      </c>
      <c r="K98" s="276">
        <f>J98/1000000</f>
        <v>0.0087</v>
      </c>
      <c r="L98" s="340">
        <v>1716</v>
      </c>
      <c r="M98" s="341">
        <v>1832</v>
      </c>
      <c r="N98" s="341">
        <f>L98-M98</f>
        <v>-116</v>
      </c>
      <c r="O98" s="341">
        <f>$F98*N98</f>
        <v>-11600</v>
      </c>
      <c r="P98" s="341">
        <f>O98/1000000</f>
        <v>-0.0116</v>
      </c>
      <c r="Q98" s="466"/>
    </row>
    <row r="99" spans="1:17" ht="15.75" customHeight="1">
      <c r="A99" s="469">
        <v>67</v>
      </c>
      <c r="B99" s="491" t="s">
        <v>242</v>
      </c>
      <c r="C99" s="335">
        <v>4865086</v>
      </c>
      <c r="D99" s="492" t="s">
        <v>12</v>
      </c>
      <c r="E99" s="326" t="s">
        <v>346</v>
      </c>
      <c r="F99" s="335">
        <v>100</v>
      </c>
      <c r="G99" s="340">
        <v>25050</v>
      </c>
      <c r="H99" s="341">
        <v>25008</v>
      </c>
      <c r="I99" s="341">
        <f>G99-H99</f>
        <v>42</v>
      </c>
      <c r="J99" s="341">
        <f>$F99*I99</f>
        <v>4200</v>
      </c>
      <c r="K99" s="342">
        <f>J99/1000000</f>
        <v>0.0042</v>
      </c>
      <c r="L99" s="340">
        <v>51293</v>
      </c>
      <c r="M99" s="341">
        <v>51248</v>
      </c>
      <c r="N99" s="341">
        <f>L99-M99</f>
        <v>45</v>
      </c>
      <c r="O99" s="341">
        <f>$F99*N99</f>
        <v>4500</v>
      </c>
      <c r="P99" s="342">
        <f>O99/1000000</f>
        <v>0.0045</v>
      </c>
      <c r="Q99" s="466"/>
    </row>
    <row r="100" spans="1:17" ht="15.75" customHeight="1">
      <c r="A100" s="469">
        <v>68</v>
      </c>
      <c r="B100" s="491" t="s">
        <v>82</v>
      </c>
      <c r="C100" s="335">
        <v>4902528</v>
      </c>
      <c r="D100" s="492" t="s">
        <v>12</v>
      </c>
      <c r="E100" s="326" t="s">
        <v>346</v>
      </c>
      <c r="F100" s="335">
        <v>-300</v>
      </c>
      <c r="G100" s="340">
        <v>15</v>
      </c>
      <c r="H100" s="341">
        <v>15</v>
      </c>
      <c r="I100" s="341">
        <f>G100-H100</f>
        <v>0</v>
      </c>
      <c r="J100" s="341">
        <f>$F100*I100</f>
        <v>0</v>
      </c>
      <c r="K100" s="342">
        <f>J100/1000000</f>
        <v>0</v>
      </c>
      <c r="L100" s="340">
        <v>456</v>
      </c>
      <c r="M100" s="341">
        <v>456</v>
      </c>
      <c r="N100" s="341">
        <f>L100-M100</f>
        <v>0</v>
      </c>
      <c r="O100" s="341">
        <f>$F100*N100</f>
        <v>0</v>
      </c>
      <c r="P100" s="342">
        <f>O100/1000000</f>
        <v>0</v>
      </c>
      <c r="Q100" s="478"/>
    </row>
    <row r="101" spans="2:17" ht="15.75" customHeight="1">
      <c r="B101" s="345" t="s">
        <v>78</v>
      </c>
      <c r="C101" s="334"/>
      <c r="D101" s="347"/>
      <c r="E101" s="347"/>
      <c r="F101" s="334"/>
      <c r="G101" s="340"/>
      <c r="H101" s="341"/>
      <c r="I101" s="341"/>
      <c r="J101" s="341"/>
      <c r="K101" s="342"/>
      <c r="L101" s="340"/>
      <c r="M101" s="341"/>
      <c r="N101" s="341"/>
      <c r="O101" s="341"/>
      <c r="P101" s="342"/>
      <c r="Q101" s="466"/>
    </row>
    <row r="102" spans="1:17" ht="16.5">
      <c r="A102" s="469">
        <v>69</v>
      </c>
      <c r="B102" s="518" t="s">
        <v>79</v>
      </c>
      <c r="C102" s="334">
        <v>4902577</v>
      </c>
      <c r="D102" s="347" t="s">
        <v>12</v>
      </c>
      <c r="E102" s="326" t="s">
        <v>346</v>
      </c>
      <c r="F102" s="334">
        <v>-400</v>
      </c>
      <c r="G102" s="340">
        <v>995611</v>
      </c>
      <c r="H102" s="341">
        <v>995611</v>
      </c>
      <c r="I102" s="341">
        <f>G102-H102</f>
        <v>0</v>
      </c>
      <c r="J102" s="341">
        <f>$F102*I102</f>
        <v>0</v>
      </c>
      <c r="K102" s="342">
        <f>J102/1000000</f>
        <v>0</v>
      </c>
      <c r="L102" s="340">
        <v>62</v>
      </c>
      <c r="M102" s="341">
        <v>62</v>
      </c>
      <c r="N102" s="341">
        <f>L102-M102</f>
        <v>0</v>
      </c>
      <c r="O102" s="341">
        <f>$F102*N102</f>
        <v>0</v>
      </c>
      <c r="P102" s="342">
        <f>O102/1000000</f>
        <v>0</v>
      </c>
      <c r="Q102" s="519"/>
    </row>
    <row r="103" spans="1:17" ht="16.5">
      <c r="A103" s="469">
        <v>70</v>
      </c>
      <c r="B103" s="518" t="s">
        <v>80</v>
      </c>
      <c r="C103" s="334">
        <v>4902525</v>
      </c>
      <c r="D103" s="347" t="s">
        <v>12</v>
      </c>
      <c r="E103" s="326" t="s">
        <v>346</v>
      </c>
      <c r="F103" s="334">
        <v>400</v>
      </c>
      <c r="G103" s="340">
        <v>999888</v>
      </c>
      <c r="H103" s="341">
        <v>999888</v>
      </c>
      <c r="I103" s="341">
        <f>G103-H103</f>
        <v>0</v>
      </c>
      <c r="J103" s="341">
        <f>$F103*I103</f>
        <v>0</v>
      </c>
      <c r="K103" s="342">
        <f>J103/1000000</f>
        <v>0</v>
      </c>
      <c r="L103" s="340">
        <v>999995</v>
      </c>
      <c r="M103" s="341">
        <v>999995</v>
      </c>
      <c r="N103" s="341">
        <f>L103-M103</f>
        <v>0</v>
      </c>
      <c r="O103" s="341">
        <f>$F103*N103</f>
        <v>0</v>
      </c>
      <c r="P103" s="342">
        <f>O103/1000000</f>
        <v>0</v>
      </c>
      <c r="Q103" s="478"/>
    </row>
    <row r="104" spans="2:17" ht="16.5">
      <c r="B104" s="302" t="s">
        <v>385</v>
      </c>
      <c r="C104" s="334"/>
      <c r="D104" s="347"/>
      <c r="E104" s="326"/>
      <c r="F104" s="334"/>
      <c r="G104" s="340"/>
      <c r="H104" s="341"/>
      <c r="I104" s="341"/>
      <c r="J104" s="341"/>
      <c r="K104" s="342"/>
      <c r="L104" s="340"/>
      <c r="M104" s="341"/>
      <c r="N104" s="341"/>
      <c r="O104" s="341"/>
      <c r="P104" s="342"/>
      <c r="Q104" s="466"/>
    </row>
    <row r="105" spans="1:17" ht="18">
      <c r="A105" s="469">
        <v>71</v>
      </c>
      <c r="B105" s="491" t="s">
        <v>391</v>
      </c>
      <c r="C105" s="311">
        <v>4864983</v>
      </c>
      <c r="D105" s="127" t="s">
        <v>12</v>
      </c>
      <c r="E105" s="96" t="s">
        <v>346</v>
      </c>
      <c r="F105" s="414">
        <v>800</v>
      </c>
      <c r="G105" s="340">
        <v>231</v>
      </c>
      <c r="H105" s="341">
        <v>395</v>
      </c>
      <c r="I105" s="321">
        <f>G105-H105</f>
        <v>-164</v>
      </c>
      <c r="J105" s="321">
        <f>$F105*I105</f>
        <v>-131200</v>
      </c>
      <c r="K105" s="321">
        <f>J105/1000000</f>
        <v>-0.1312</v>
      </c>
      <c r="L105" s="340">
        <v>999999</v>
      </c>
      <c r="M105" s="341">
        <v>1000000</v>
      </c>
      <c r="N105" s="321">
        <f>L105-M105</f>
        <v>-1</v>
      </c>
      <c r="O105" s="321">
        <f>$F105*N105</f>
        <v>-800</v>
      </c>
      <c r="P105" s="321">
        <f>O105/1000000</f>
        <v>-0.0008</v>
      </c>
      <c r="Q105" s="466"/>
    </row>
    <row r="106" spans="1:17" ht="18">
      <c r="A106" s="469"/>
      <c r="B106" s="491"/>
      <c r="C106" s="311"/>
      <c r="D106" s="127"/>
      <c r="E106" s="96"/>
      <c r="F106" s="414"/>
      <c r="G106" s="340"/>
      <c r="H106" s="341"/>
      <c r="I106" s="321"/>
      <c r="J106" s="321"/>
      <c r="K106" s="321">
        <v>-0.0306</v>
      </c>
      <c r="L106" s="340"/>
      <c r="M106" s="341"/>
      <c r="N106" s="321"/>
      <c r="O106" s="321"/>
      <c r="P106" s="321"/>
      <c r="Q106" s="478" t="s">
        <v>464</v>
      </c>
    </row>
    <row r="107" spans="1:17" ht="18">
      <c r="A107" s="469">
        <v>72</v>
      </c>
      <c r="B107" s="491" t="s">
        <v>401</v>
      </c>
      <c r="C107" s="311">
        <v>4864950</v>
      </c>
      <c r="D107" s="127" t="s">
        <v>12</v>
      </c>
      <c r="E107" s="96" t="s">
        <v>346</v>
      </c>
      <c r="F107" s="414">
        <v>2000</v>
      </c>
      <c r="G107" s="340">
        <v>1158</v>
      </c>
      <c r="H107" s="341">
        <v>1203</v>
      </c>
      <c r="I107" s="321">
        <f>G107-H107</f>
        <v>-45</v>
      </c>
      <c r="J107" s="321">
        <f>$F107*I107</f>
        <v>-90000</v>
      </c>
      <c r="K107" s="321">
        <f>J107/1000000</f>
        <v>-0.09</v>
      </c>
      <c r="L107" s="340">
        <v>1096</v>
      </c>
      <c r="M107" s="341">
        <v>1096</v>
      </c>
      <c r="N107" s="321">
        <f>L107-M107</f>
        <v>0</v>
      </c>
      <c r="O107" s="321">
        <f>$F107*N107</f>
        <v>0</v>
      </c>
      <c r="P107" s="321">
        <f>O107/1000000</f>
        <v>0</v>
      </c>
      <c r="Q107" s="466"/>
    </row>
    <row r="108" spans="2:17" ht="18">
      <c r="B108" s="302" t="s">
        <v>416</v>
      </c>
      <c r="C108" s="311"/>
      <c r="D108" s="127"/>
      <c r="E108" s="96"/>
      <c r="F108" s="334"/>
      <c r="G108" s="340"/>
      <c r="H108" s="341"/>
      <c r="I108" s="321"/>
      <c r="J108" s="321"/>
      <c r="K108" s="321"/>
      <c r="L108" s="340"/>
      <c r="M108" s="341"/>
      <c r="N108" s="321"/>
      <c r="O108" s="321"/>
      <c r="P108" s="321"/>
      <c r="Q108" s="340"/>
    </row>
    <row r="109" spans="1:17" ht="18">
      <c r="A109" s="469">
        <v>73</v>
      </c>
      <c r="B109" s="491" t="s">
        <v>417</v>
      </c>
      <c r="C109" s="311">
        <v>5269776</v>
      </c>
      <c r="D109" s="127" t="s">
        <v>12</v>
      </c>
      <c r="E109" s="96" t="s">
        <v>346</v>
      </c>
      <c r="F109" s="414">
        <v>1000</v>
      </c>
      <c r="G109" s="340">
        <v>0</v>
      </c>
      <c r="H109" s="341">
        <v>0</v>
      </c>
      <c r="I109" s="341">
        <f>G109-H109</f>
        <v>0</v>
      </c>
      <c r="J109" s="341">
        <f>$F109*I109</f>
        <v>0</v>
      </c>
      <c r="K109" s="342">
        <f>J109/1000000</f>
        <v>0</v>
      </c>
      <c r="L109" s="340">
        <v>0</v>
      </c>
      <c r="M109" s="341">
        <v>0</v>
      </c>
      <c r="N109" s="341">
        <f>L109-M109</f>
        <v>0</v>
      </c>
      <c r="O109" s="341">
        <f>$F109*N109</f>
        <v>0</v>
      </c>
      <c r="P109" s="342">
        <f>O109/1000000</f>
        <v>0</v>
      </c>
      <c r="Q109" s="340"/>
    </row>
    <row r="110" spans="1:17" s="505" customFormat="1" ht="18">
      <c r="A110" s="364">
        <v>74</v>
      </c>
      <c r="B110" s="764" t="s">
        <v>418</v>
      </c>
      <c r="C110" s="311">
        <v>5269783</v>
      </c>
      <c r="D110" s="127" t="s">
        <v>12</v>
      </c>
      <c r="E110" s="96" t="s">
        <v>346</v>
      </c>
      <c r="F110" s="334">
        <v>1000</v>
      </c>
      <c r="G110" s="340">
        <v>2283</v>
      </c>
      <c r="H110" s="341">
        <v>825</v>
      </c>
      <c r="I110" s="321">
        <f>G110-H110</f>
        <v>1458</v>
      </c>
      <c r="J110" s="321">
        <f>$F110*I110</f>
        <v>1458000</v>
      </c>
      <c r="K110" s="321">
        <f>J110/1000000</f>
        <v>1.458</v>
      </c>
      <c r="L110" s="340">
        <v>4072</v>
      </c>
      <c r="M110" s="341">
        <v>4043</v>
      </c>
      <c r="N110" s="321">
        <f>L110-M110</f>
        <v>29</v>
      </c>
      <c r="O110" s="321">
        <f>$F110*N110</f>
        <v>29000</v>
      </c>
      <c r="P110" s="321">
        <f>O110/1000000</f>
        <v>0.029</v>
      </c>
      <c r="Q110" s="340" t="s">
        <v>466</v>
      </c>
    </row>
    <row r="111" spans="3:17" s="259" customFormat="1" ht="18.75" thickBot="1">
      <c r="C111" s="314">
        <v>4864901</v>
      </c>
      <c r="D111" s="259" t="s">
        <v>12</v>
      </c>
      <c r="E111" s="259" t="s">
        <v>346</v>
      </c>
      <c r="F111" s="259">
        <v>250</v>
      </c>
      <c r="G111" s="259">
        <v>999995</v>
      </c>
      <c r="H111" s="259">
        <v>1000000</v>
      </c>
      <c r="I111" s="259">
        <f>G111-H111</f>
        <v>-5</v>
      </c>
      <c r="J111" s="259">
        <f>$F111*I111</f>
        <v>-1250</v>
      </c>
      <c r="K111" s="259">
        <f>J111/1000000</f>
        <v>-0.00125</v>
      </c>
      <c r="L111" s="259">
        <v>131</v>
      </c>
      <c r="M111" s="259">
        <v>0</v>
      </c>
      <c r="N111" s="259">
        <f>L111-M111</f>
        <v>131</v>
      </c>
      <c r="O111" s="259">
        <f>$F111*N111</f>
        <v>32750</v>
      </c>
      <c r="P111" s="259">
        <f>O111/1000000</f>
        <v>0.03275</v>
      </c>
      <c r="Q111" s="259" t="s">
        <v>457</v>
      </c>
    </row>
    <row r="112" spans="2:16" ht="13.5" thickTop="1">
      <c r="B112" s="16"/>
      <c r="G112" s="574"/>
      <c r="H112" s="574"/>
      <c r="I112" s="574"/>
      <c r="J112" s="574"/>
      <c r="K112" s="574"/>
      <c r="L112" s="574"/>
      <c r="M112" s="574"/>
      <c r="N112" s="574"/>
      <c r="O112" s="574"/>
      <c r="P112" s="574"/>
    </row>
    <row r="113" spans="2:16" ht="18">
      <c r="B113" s="156" t="s">
        <v>241</v>
      </c>
      <c r="G113" s="574"/>
      <c r="H113" s="574"/>
      <c r="I113" s="574"/>
      <c r="J113" s="574"/>
      <c r="K113" s="431">
        <f>SUM(K7:K110)</f>
        <v>-3.9140745966666657</v>
      </c>
      <c r="L113" s="574"/>
      <c r="M113" s="574"/>
      <c r="N113" s="574"/>
      <c r="O113" s="574"/>
      <c r="P113" s="575">
        <f>SUM(P7:P110)</f>
        <v>0.8754223866666664</v>
      </c>
    </row>
    <row r="114" spans="2:16" ht="12.75">
      <c r="B114" s="16"/>
      <c r="G114" s="574"/>
      <c r="H114" s="574"/>
      <c r="I114" s="574"/>
      <c r="J114" s="574"/>
      <c r="K114" s="574"/>
      <c r="L114" s="574"/>
      <c r="M114" s="574"/>
      <c r="N114" s="574"/>
      <c r="O114" s="574"/>
      <c r="P114" s="574"/>
    </row>
    <row r="115" spans="2:16" ht="12.75">
      <c r="B115" s="16"/>
      <c r="G115" s="574"/>
      <c r="H115" s="574"/>
      <c r="I115" s="574"/>
      <c r="J115" s="574"/>
      <c r="K115" s="574"/>
      <c r="L115" s="574"/>
      <c r="M115" s="574"/>
      <c r="N115" s="574"/>
      <c r="O115" s="574"/>
      <c r="P115" s="574"/>
    </row>
    <row r="116" spans="2:16" ht="12.75">
      <c r="B116" s="16"/>
      <c r="G116" s="574"/>
      <c r="H116" s="574"/>
      <c r="I116" s="574"/>
      <c r="J116" s="574"/>
      <c r="K116" s="574"/>
      <c r="L116" s="574"/>
      <c r="M116" s="574"/>
      <c r="N116" s="574"/>
      <c r="O116" s="574"/>
      <c r="P116" s="574"/>
    </row>
    <row r="117" spans="2:16" ht="12.75">
      <c r="B117" s="16"/>
      <c r="G117" s="574"/>
      <c r="H117" s="574"/>
      <c r="I117" s="574"/>
      <c r="J117" s="574"/>
      <c r="K117" s="574"/>
      <c r="L117" s="574"/>
      <c r="M117" s="574"/>
      <c r="N117" s="574"/>
      <c r="O117" s="574"/>
      <c r="P117" s="574"/>
    </row>
    <row r="118" spans="2:16" ht="12.75">
      <c r="B118" s="16"/>
      <c r="G118" s="574"/>
      <c r="H118" s="574"/>
      <c r="I118" s="574"/>
      <c r="J118" s="574"/>
      <c r="K118" s="574"/>
      <c r="L118" s="574"/>
      <c r="M118" s="574"/>
      <c r="N118" s="574"/>
      <c r="O118" s="574"/>
      <c r="P118" s="574"/>
    </row>
    <row r="119" spans="1:16" ht="15.75">
      <c r="A119" s="15"/>
      <c r="G119" s="574"/>
      <c r="H119" s="574"/>
      <c r="I119" s="574"/>
      <c r="J119" s="574"/>
      <c r="K119" s="574"/>
      <c r="L119" s="574"/>
      <c r="M119" s="574"/>
      <c r="N119" s="574"/>
      <c r="O119" s="574"/>
      <c r="P119" s="574"/>
    </row>
    <row r="120" spans="1:17" ht="24" thickBot="1">
      <c r="A120" s="187" t="s">
        <v>240</v>
      </c>
      <c r="G120" s="505"/>
      <c r="H120" s="505"/>
      <c r="I120" s="82" t="s">
        <v>397</v>
      </c>
      <c r="J120" s="505"/>
      <c r="K120" s="505"/>
      <c r="L120" s="505"/>
      <c r="M120" s="505"/>
      <c r="N120" s="82" t="s">
        <v>398</v>
      </c>
      <c r="O120" s="505"/>
      <c r="P120" s="505"/>
      <c r="Q120" s="576" t="str">
        <f>Q1</f>
        <v>JULY -2017</v>
      </c>
    </row>
    <row r="121" spans="1:17" ht="39.75" thickBot="1" thickTop="1">
      <c r="A121" s="565" t="s">
        <v>8</v>
      </c>
      <c r="B121" s="535" t="s">
        <v>9</v>
      </c>
      <c r="C121" s="536" t="s">
        <v>1</v>
      </c>
      <c r="D121" s="536" t="s">
        <v>2</v>
      </c>
      <c r="E121" s="536" t="s">
        <v>3</v>
      </c>
      <c r="F121" s="536" t="s">
        <v>10</v>
      </c>
      <c r="G121" s="534" t="str">
        <f>G5</f>
        <v>FINAL READING 01/08/2017</v>
      </c>
      <c r="H121" s="536" t="str">
        <f>H5</f>
        <v>INTIAL READING 01/07/2017</v>
      </c>
      <c r="I121" s="536" t="s">
        <v>4</v>
      </c>
      <c r="J121" s="536" t="s">
        <v>5</v>
      </c>
      <c r="K121" s="566" t="s">
        <v>6</v>
      </c>
      <c r="L121" s="534" t="str">
        <f>G5</f>
        <v>FINAL READING 01/08/2017</v>
      </c>
      <c r="M121" s="536" t="str">
        <f>H5</f>
        <v>INTIAL READING 01/07/2017</v>
      </c>
      <c r="N121" s="536" t="s">
        <v>4</v>
      </c>
      <c r="O121" s="536" t="s">
        <v>5</v>
      </c>
      <c r="P121" s="566" t="s">
        <v>6</v>
      </c>
      <c r="Q121" s="566" t="s">
        <v>309</v>
      </c>
    </row>
    <row r="122" spans="1:16" ht="8.25" customHeight="1" thickBot="1" thickTop="1">
      <c r="A122" s="13"/>
      <c r="B122" s="11"/>
      <c r="C122" s="10"/>
      <c r="D122" s="10"/>
      <c r="E122" s="10"/>
      <c r="F122" s="10"/>
      <c r="G122" s="574"/>
      <c r="H122" s="574"/>
      <c r="I122" s="574"/>
      <c r="J122" s="574"/>
      <c r="K122" s="574"/>
      <c r="L122" s="574"/>
      <c r="M122" s="574"/>
      <c r="N122" s="574"/>
      <c r="O122" s="574"/>
      <c r="P122" s="574"/>
    </row>
    <row r="123" spans="1:17" ht="15.75" customHeight="1" thickTop="1">
      <c r="A123" s="336"/>
      <c r="B123" s="337" t="s">
        <v>27</v>
      </c>
      <c r="C123" s="324"/>
      <c r="D123" s="318"/>
      <c r="E123" s="318"/>
      <c r="F123" s="318"/>
      <c r="G123" s="577"/>
      <c r="H123" s="578"/>
      <c r="I123" s="578"/>
      <c r="J123" s="578"/>
      <c r="K123" s="579"/>
      <c r="L123" s="577"/>
      <c r="M123" s="578"/>
      <c r="N123" s="578"/>
      <c r="O123" s="578"/>
      <c r="P123" s="579"/>
      <c r="Q123" s="573"/>
    </row>
    <row r="124" spans="1:17" ht="15.75" customHeight="1">
      <c r="A124" s="323">
        <v>1</v>
      </c>
      <c r="B124" s="344" t="s">
        <v>81</v>
      </c>
      <c r="C124" s="334">
        <v>5295192</v>
      </c>
      <c r="D124" s="326" t="s">
        <v>12</v>
      </c>
      <c r="E124" s="326" t="s">
        <v>346</v>
      </c>
      <c r="F124" s="334">
        <v>-100</v>
      </c>
      <c r="G124" s="340">
        <v>8984</v>
      </c>
      <c r="H124" s="341">
        <v>8502</v>
      </c>
      <c r="I124" s="341">
        <f>G124-H124</f>
        <v>482</v>
      </c>
      <c r="J124" s="341">
        <f>$F124*I124</f>
        <v>-48200</v>
      </c>
      <c r="K124" s="342">
        <f>J124/1000000</f>
        <v>-0.0482</v>
      </c>
      <c r="L124" s="340">
        <v>36411</v>
      </c>
      <c r="M124" s="341">
        <v>31840</v>
      </c>
      <c r="N124" s="341">
        <f>L124-M124</f>
        <v>4571</v>
      </c>
      <c r="O124" s="341">
        <f>$F124*N124</f>
        <v>-457100</v>
      </c>
      <c r="P124" s="342">
        <f>O124/1000000</f>
        <v>-0.4571</v>
      </c>
      <c r="Q124" s="466"/>
    </row>
    <row r="125" spans="1:17" ht="16.5">
      <c r="A125" s="323"/>
      <c r="B125" s="345" t="s">
        <v>39</v>
      </c>
      <c r="C125" s="334"/>
      <c r="D125" s="348"/>
      <c r="E125" s="348"/>
      <c r="F125" s="334"/>
      <c r="G125" s="340"/>
      <c r="H125" s="341"/>
      <c r="I125" s="341"/>
      <c r="J125" s="341"/>
      <c r="K125" s="342"/>
      <c r="L125" s="340"/>
      <c r="M125" s="341"/>
      <c r="N125" s="341"/>
      <c r="O125" s="341"/>
      <c r="P125" s="342"/>
      <c r="Q125" s="466"/>
    </row>
    <row r="126" spans="1:17" ht="16.5">
      <c r="A126" s="323">
        <v>2</v>
      </c>
      <c r="B126" s="344" t="s">
        <v>40</v>
      </c>
      <c r="C126" s="334">
        <v>5128435</v>
      </c>
      <c r="D126" s="347" t="s">
        <v>12</v>
      </c>
      <c r="E126" s="326" t="s">
        <v>346</v>
      </c>
      <c r="F126" s="334">
        <v>-800</v>
      </c>
      <c r="G126" s="340">
        <v>8</v>
      </c>
      <c r="H126" s="341">
        <v>2</v>
      </c>
      <c r="I126" s="341">
        <f>G126-H126</f>
        <v>6</v>
      </c>
      <c r="J126" s="341">
        <f>$F126*I126</f>
        <v>-4800</v>
      </c>
      <c r="K126" s="342">
        <f>J126/1000000</f>
        <v>-0.0048</v>
      </c>
      <c r="L126" s="340">
        <v>1366</v>
      </c>
      <c r="M126" s="341">
        <v>1002</v>
      </c>
      <c r="N126" s="341">
        <f>L126-M126</f>
        <v>364</v>
      </c>
      <c r="O126" s="341">
        <f>$F126*N126</f>
        <v>-291200</v>
      </c>
      <c r="P126" s="342">
        <f>O126/1000000</f>
        <v>-0.2912</v>
      </c>
      <c r="Q126" s="466"/>
    </row>
    <row r="127" spans="1:17" ht="16.5">
      <c r="A127" s="323"/>
      <c r="B127" s="344"/>
      <c r="C127" s="334"/>
      <c r="D127" s="347"/>
      <c r="E127" s="326"/>
      <c r="F127" s="334"/>
      <c r="G127" s="340"/>
      <c r="H127" s="341"/>
      <c r="I127" s="341"/>
      <c r="J127" s="341"/>
      <c r="K127" s="342">
        <v>0</v>
      </c>
      <c r="L127" s="340"/>
      <c r="M127" s="341"/>
      <c r="N127" s="341"/>
      <c r="O127" s="341"/>
      <c r="P127" s="342">
        <v>0.2515</v>
      </c>
      <c r="Q127" s="478" t="s">
        <v>464</v>
      </c>
    </row>
    <row r="128" spans="1:17" ht="15.75" customHeight="1">
      <c r="A128" s="323"/>
      <c r="B128" s="345" t="s">
        <v>18</v>
      </c>
      <c r="C128" s="334"/>
      <c r="D128" s="347"/>
      <c r="E128" s="326"/>
      <c r="F128" s="334"/>
      <c r="G128" s="340"/>
      <c r="H128" s="341"/>
      <c r="I128" s="341"/>
      <c r="J128" s="341"/>
      <c r="K128" s="342"/>
      <c r="L128" s="340"/>
      <c r="M128" s="341"/>
      <c r="N128" s="341"/>
      <c r="O128" s="341"/>
      <c r="P128" s="342"/>
      <c r="Q128" s="466"/>
    </row>
    <row r="129" spans="1:17" ht="16.5">
      <c r="A129" s="323">
        <v>3</v>
      </c>
      <c r="B129" s="344" t="s">
        <v>19</v>
      </c>
      <c r="C129" s="334">
        <v>4864875</v>
      </c>
      <c r="D129" s="347" t="s">
        <v>12</v>
      </c>
      <c r="E129" s="326" t="s">
        <v>346</v>
      </c>
      <c r="F129" s="334">
        <v>-1000</v>
      </c>
      <c r="G129" s="340">
        <v>999953</v>
      </c>
      <c r="H129" s="341">
        <v>999969</v>
      </c>
      <c r="I129" s="276">
        <f>G129-H129</f>
        <v>-16</v>
      </c>
      <c r="J129" s="276">
        <f>$F129*I129</f>
        <v>16000</v>
      </c>
      <c r="K129" s="276">
        <f>J129/1000000</f>
        <v>0.016</v>
      </c>
      <c r="L129" s="340">
        <v>301</v>
      </c>
      <c r="M129" s="341">
        <v>252</v>
      </c>
      <c r="N129" s="276">
        <f>L129-M129</f>
        <v>49</v>
      </c>
      <c r="O129" s="276">
        <f>$F129*N129</f>
        <v>-49000</v>
      </c>
      <c r="P129" s="276">
        <f>O129/1000000</f>
        <v>-0.049</v>
      </c>
      <c r="Q129" s="761"/>
    </row>
    <row r="130" spans="1:17" ht="16.5">
      <c r="A130" s="323"/>
      <c r="B130" s="344"/>
      <c r="C130" s="334"/>
      <c r="D130" s="347"/>
      <c r="E130" s="326"/>
      <c r="F130" s="334"/>
      <c r="G130" s="340"/>
      <c r="H130" s="341"/>
      <c r="I130" s="276"/>
      <c r="J130" s="276"/>
      <c r="K130" s="276"/>
      <c r="L130" s="340"/>
      <c r="M130" s="341"/>
      <c r="N130" s="276"/>
      <c r="O130" s="276"/>
      <c r="P130" s="276">
        <v>-0.004</v>
      </c>
      <c r="Q130" s="478" t="s">
        <v>464</v>
      </c>
    </row>
    <row r="131" spans="1:17" ht="16.5">
      <c r="A131" s="323">
        <v>4</v>
      </c>
      <c r="B131" s="344" t="s">
        <v>20</v>
      </c>
      <c r="C131" s="334">
        <v>4865144</v>
      </c>
      <c r="D131" s="347" t="s">
        <v>12</v>
      </c>
      <c r="E131" s="326" t="s">
        <v>346</v>
      </c>
      <c r="F131" s="334">
        <v>-1000</v>
      </c>
      <c r="G131" s="340">
        <v>86943</v>
      </c>
      <c r="H131" s="341">
        <v>86959</v>
      </c>
      <c r="I131" s="341">
        <f>G131-H131</f>
        <v>-16</v>
      </c>
      <c r="J131" s="341">
        <f>$F131*I131</f>
        <v>16000</v>
      </c>
      <c r="K131" s="342">
        <f>J131/1000000</f>
        <v>0.016</v>
      </c>
      <c r="L131" s="340">
        <v>124023</v>
      </c>
      <c r="M131" s="341">
        <v>123969</v>
      </c>
      <c r="N131" s="341">
        <f>L131-M131</f>
        <v>54</v>
      </c>
      <c r="O131" s="341">
        <f>$F131*N131</f>
        <v>-54000</v>
      </c>
      <c r="P131" s="342">
        <f>O131/1000000</f>
        <v>-0.054</v>
      </c>
      <c r="Q131" s="466"/>
    </row>
    <row r="132" spans="1:17" ht="16.5">
      <c r="A132" s="580"/>
      <c r="B132" s="581" t="s">
        <v>47</v>
      </c>
      <c r="C132" s="322"/>
      <c r="D132" s="326"/>
      <c r="E132" s="326"/>
      <c r="F132" s="582"/>
      <c r="G132" s="583"/>
      <c r="H132" s="584"/>
      <c r="I132" s="341"/>
      <c r="J132" s="341"/>
      <c r="K132" s="342"/>
      <c r="L132" s="583"/>
      <c r="M132" s="584"/>
      <c r="N132" s="341"/>
      <c r="O132" s="341"/>
      <c r="P132" s="342"/>
      <c r="Q132" s="466"/>
    </row>
    <row r="133" spans="1:17" ht="16.5">
      <c r="A133" s="323">
        <v>5</v>
      </c>
      <c r="B133" s="509" t="s">
        <v>48</v>
      </c>
      <c r="C133" s="334">
        <v>5295128</v>
      </c>
      <c r="D133" s="348" t="s">
        <v>12</v>
      </c>
      <c r="E133" s="326" t="s">
        <v>346</v>
      </c>
      <c r="F133" s="334">
        <v>-50</v>
      </c>
      <c r="G133" s="340">
        <v>969183</v>
      </c>
      <c r="H133" s="341">
        <v>969245</v>
      </c>
      <c r="I133" s="341">
        <f>G133-H133</f>
        <v>-62</v>
      </c>
      <c r="J133" s="341">
        <f>$F133*I133</f>
        <v>3100</v>
      </c>
      <c r="K133" s="342">
        <f>J133/1000000</f>
        <v>0.0031</v>
      </c>
      <c r="L133" s="340">
        <v>1541</v>
      </c>
      <c r="M133" s="341">
        <v>1659</v>
      </c>
      <c r="N133" s="341">
        <f>L133-M133</f>
        <v>-118</v>
      </c>
      <c r="O133" s="341">
        <f>$F133*N133</f>
        <v>5900</v>
      </c>
      <c r="P133" s="342">
        <f>O133/1000000</f>
        <v>0.0059</v>
      </c>
      <c r="Q133" s="501" t="s">
        <v>448</v>
      </c>
    </row>
    <row r="134" spans="1:17" ht="16.5">
      <c r="A134" s="323"/>
      <c r="B134" s="346" t="s">
        <v>49</v>
      </c>
      <c r="C134" s="334"/>
      <c r="D134" s="347"/>
      <c r="E134" s="326"/>
      <c r="F134" s="334"/>
      <c r="G134" s="340"/>
      <c r="H134" s="341"/>
      <c r="I134" s="341"/>
      <c r="J134" s="341"/>
      <c r="K134" s="342"/>
      <c r="L134" s="340"/>
      <c r="M134" s="341"/>
      <c r="N134" s="341"/>
      <c r="O134" s="341"/>
      <c r="P134" s="342"/>
      <c r="Q134" s="466"/>
    </row>
    <row r="135" spans="1:17" ht="16.5">
      <c r="A135" s="323">
        <v>6</v>
      </c>
      <c r="B135" s="520" t="s">
        <v>349</v>
      </c>
      <c r="C135" s="334">
        <v>4865174</v>
      </c>
      <c r="D135" s="348" t="s">
        <v>12</v>
      </c>
      <c r="E135" s="326" t="s">
        <v>346</v>
      </c>
      <c r="F135" s="334">
        <v>-1000</v>
      </c>
      <c r="G135" s="340">
        <v>0</v>
      </c>
      <c r="H135" s="341">
        <v>0</v>
      </c>
      <c r="I135" s="341">
        <f>G135-H135</f>
        <v>0</v>
      </c>
      <c r="J135" s="341">
        <f>$F135*I135</f>
        <v>0</v>
      </c>
      <c r="K135" s="342">
        <f>J135/1000000</f>
        <v>0</v>
      </c>
      <c r="L135" s="340">
        <v>999990</v>
      </c>
      <c r="M135" s="341">
        <v>1000022</v>
      </c>
      <c r="N135" s="341">
        <f>L135-M135</f>
        <v>-32</v>
      </c>
      <c r="O135" s="341">
        <f>$F135*N135</f>
        <v>32000</v>
      </c>
      <c r="P135" s="342">
        <f>O135/1000000</f>
        <v>0.032</v>
      </c>
      <c r="Q135" s="499"/>
    </row>
    <row r="136" spans="1:17" ht="16.5">
      <c r="A136" s="323"/>
      <c r="B136" s="345" t="s">
        <v>35</v>
      </c>
      <c r="C136" s="334"/>
      <c r="D136" s="348"/>
      <c r="E136" s="326"/>
      <c r="F136" s="334"/>
      <c r="G136" s="340"/>
      <c r="H136" s="341"/>
      <c r="I136" s="341"/>
      <c r="J136" s="341"/>
      <c r="K136" s="342"/>
      <c r="L136" s="340"/>
      <c r="M136" s="341"/>
      <c r="N136" s="341"/>
      <c r="O136" s="341"/>
      <c r="P136" s="342"/>
      <c r="Q136" s="466"/>
    </row>
    <row r="137" spans="1:17" ht="16.5">
      <c r="A137" s="323">
        <v>7</v>
      </c>
      <c r="B137" s="344" t="s">
        <v>362</v>
      </c>
      <c r="C137" s="334">
        <v>5128439</v>
      </c>
      <c r="D137" s="347" t="s">
        <v>12</v>
      </c>
      <c r="E137" s="326" t="s">
        <v>346</v>
      </c>
      <c r="F137" s="334">
        <v>-800</v>
      </c>
      <c r="G137" s="340">
        <v>987290</v>
      </c>
      <c r="H137" s="341">
        <v>987499</v>
      </c>
      <c r="I137" s="341">
        <f>G137-H137</f>
        <v>-209</v>
      </c>
      <c r="J137" s="341">
        <f>$F137*I137</f>
        <v>167200</v>
      </c>
      <c r="K137" s="342">
        <f>J137/1000000</f>
        <v>0.1672</v>
      </c>
      <c r="L137" s="340">
        <v>999167</v>
      </c>
      <c r="M137" s="341">
        <v>999236</v>
      </c>
      <c r="N137" s="341">
        <f>L137-M137</f>
        <v>-69</v>
      </c>
      <c r="O137" s="341">
        <f>$F137*N137</f>
        <v>55200</v>
      </c>
      <c r="P137" s="342">
        <f>O137/1000000</f>
        <v>0.0552</v>
      </c>
      <c r="Q137" s="466"/>
    </row>
    <row r="138" spans="1:17" ht="16.5">
      <c r="A138" s="323"/>
      <c r="B138" s="346" t="s">
        <v>385</v>
      </c>
      <c r="C138" s="334"/>
      <c r="D138" s="347"/>
      <c r="E138" s="326"/>
      <c r="F138" s="334"/>
      <c r="G138" s="340"/>
      <c r="H138" s="341"/>
      <c r="I138" s="341"/>
      <c r="J138" s="341"/>
      <c r="K138" s="342"/>
      <c r="L138" s="340"/>
      <c r="M138" s="341"/>
      <c r="N138" s="341"/>
      <c r="O138" s="341"/>
      <c r="P138" s="342"/>
      <c r="Q138" s="466"/>
    </row>
    <row r="139" spans="1:17" ht="18">
      <c r="A139" s="323">
        <v>8</v>
      </c>
      <c r="B139" s="763" t="s">
        <v>390</v>
      </c>
      <c r="C139" s="311">
        <v>5128407</v>
      </c>
      <c r="D139" s="127" t="s">
        <v>12</v>
      </c>
      <c r="E139" s="96" t="s">
        <v>346</v>
      </c>
      <c r="F139" s="414">
        <v>2000</v>
      </c>
      <c r="G139" s="340">
        <v>999427</v>
      </c>
      <c r="H139" s="341">
        <v>999427</v>
      </c>
      <c r="I139" s="321">
        <f>G139-H139</f>
        <v>0</v>
      </c>
      <c r="J139" s="321">
        <f>$F139*I139</f>
        <v>0</v>
      </c>
      <c r="K139" s="321">
        <f>J139/1000000</f>
        <v>0</v>
      </c>
      <c r="L139" s="340">
        <v>30</v>
      </c>
      <c r="M139" s="341">
        <v>30</v>
      </c>
      <c r="N139" s="321">
        <f>L139-M139</f>
        <v>0</v>
      </c>
      <c r="O139" s="321">
        <f>$F139*N139</f>
        <v>0</v>
      </c>
      <c r="P139" s="321">
        <f>O139/1000000</f>
        <v>0</v>
      </c>
      <c r="Q139" s="467"/>
    </row>
    <row r="140" spans="1:17" ht="13.5" thickBot="1">
      <c r="A140" s="46"/>
      <c r="B140" s="140"/>
      <c r="C140" s="47"/>
      <c r="D140" s="90"/>
      <c r="E140" s="141"/>
      <c r="F140" s="90"/>
      <c r="G140" s="104"/>
      <c r="H140" s="105"/>
      <c r="I140" s="105"/>
      <c r="J140" s="105"/>
      <c r="K140" s="109"/>
      <c r="L140" s="104"/>
      <c r="M140" s="105"/>
      <c r="N140" s="105"/>
      <c r="O140" s="105"/>
      <c r="P140" s="109"/>
      <c r="Q140" s="585"/>
    </row>
    <row r="141" ht="13.5" thickTop="1"/>
    <row r="142" spans="2:16" ht="18">
      <c r="B142" s="315" t="s">
        <v>310</v>
      </c>
      <c r="K142" s="157">
        <f>SUM(K124:K140)</f>
        <v>0.1493</v>
      </c>
      <c r="P142" s="157">
        <f>SUM(P124:P140)</f>
        <v>-0.5106999999999999</v>
      </c>
    </row>
    <row r="143" spans="11:16" ht="15.75">
      <c r="K143" s="87"/>
      <c r="P143" s="87"/>
    </row>
    <row r="144" spans="11:16" ht="15.75">
      <c r="K144" s="87"/>
      <c r="P144" s="87"/>
    </row>
    <row r="145" spans="11:16" ht="15.75">
      <c r="K145" s="87"/>
      <c r="P145" s="87"/>
    </row>
    <row r="146" spans="11:16" ht="15.75">
      <c r="K146" s="87"/>
      <c r="P146" s="87"/>
    </row>
    <row r="147" spans="11:16" ht="15.75">
      <c r="K147" s="87"/>
      <c r="P147" s="87"/>
    </row>
    <row r="148" ht="13.5" thickBot="1"/>
    <row r="149" spans="1:17" ht="31.5" customHeight="1">
      <c r="A149" s="143" t="s">
        <v>243</v>
      </c>
      <c r="B149" s="144"/>
      <c r="C149" s="144"/>
      <c r="D149" s="145"/>
      <c r="E149" s="146"/>
      <c r="F149" s="145"/>
      <c r="G149" s="145"/>
      <c r="H149" s="144"/>
      <c r="I149" s="147"/>
      <c r="J149" s="148"/>
      <c r="K149" s="149"/>
      <c r="L149" s="586"/>
      <c r="M149" s="586"/>
      <c r="N149" s="586"/>
      <c r="O149" s="586"/>
      <c r="P149" s="586"/>
      <c r="Q149" s="587"/>
    </row>
    <row r="150" spans="1:17" ht="28.5" customHeight="1">
      <c r="A150" s="150" t="s">
        <v>305</v>
      </c>
      <c r="B150" s="84"/>
      <c r="C150" s="84"/>
      <c r="D150" s="84"/>
      <c r="E150" s="85"/>
      <c r="F150" s="84"/>
      <c r="G150" s="84"/>
      <c r="H150" s="84"/>
      <c r="I150" s="86"/>
      <c r="J150" s="84"/>
      <c r="K150" s="142">
        <f>K113</f>
        <v>-3.9140745966666657</v>
      </c>
      <c r="L150" s="505"/>
      <c r="M150" s="505"/>
      <c r="N150" s="505"/>
      <c r="O150" s="505"/>
      <c r="P150" s="142">
        <f>P113</f>
        <v>0.8754223866666664</v>
      </c>
      <c r="Q150" s="588"/>
    </row>
    <row r="151" spans="1:17" ht="28.5" customHeight="1">
      <c r="A151" s="150" t="s">
        <v>306</v>
      </c>
      <c r="B151" s="84"/>
      <c r="C151" s="84"/>
      <c r="D151" s="84"/>
      <c r="E151" s="85"/>
      <c r="F151" s="84"/>
      <c r="G151" s="84"/>
      <c r="H151" s="84"/>
      <c r="I151" s="86"/>
      <c r="J151" s="84"/>
      <c r="K151" s="142">
        <f>K142</f>
        <v>0.1493</v>
      </c>
      <c r="L151" s="505"/>
      <c r="M151" s="505"/>
      <c r="N151" s="505"/>
      <c r="O151" s="505"/>
      <c r="P151" s="142">
        <f>P142</f>
        <v>-0.5106999999999999</v>
      </c>
      <c r="Q151" s="588"/>
    </row>
    <row r="152" spans="1:17" ht="28.5" customHeight="1">
      <c r="A152" s="150" t="s">
        <v>244</v>
      </c>
      <c r="B152" s="84"/>
      <c r="C152" s="84"/>
      <c r="D152" s="84"/>
      <c r="E152" s="85"/>
      <c r="F152" s="84"/>
      <c r="G152" s="84"/>
      <c r="H152" s="84"/>
      <c r="I152" s="86"/>
      <c r="J152" s="84"/>
      <c r="K152" s="142">
        <f>'ROHTAK ROAD'!K43</f>
        <v>0.057</v>
      </c>
      <c r="L152" s="505"/>
      <c r="M152" s="505"/>
      <c r="N152" s="505"/>
      <c r="O152" s="505"/>
      <c r="P152" s="142">
        <f>'ROHTAK ROAD'!P43</f>
        <v>0.5002749999999999</v>
      </c>
      <c r="Q152" s="588"/>
    </row>
    <row r="153" spans="1:17" ht="27.75" customHeight="1" thickBot="1">
      <c r="A153" s="152" t="s">
        <v>245</v>
      </c>
      <c r="B153" s="151"/>
      <c r="C153" s="151"/>
      <c r="D153" s="151"/>
      <c r="E153" s="151"/>
      <c r="F153" s="151"/>
      <c r="G153" s="151"/>
      <c r="H153" s="151"/>
      <c r="I153" s="151"/>
      <c r="J153" s="151"/>
      <c r="K153" s="422">
        <f>SUM(K150:K152)</f>
        <v>-3.7077745966666655</v>
      </c>
      <c r="L153" s="589"/>
      <c r="M153" s="589"/>
      <c r="N153" s="589"/>
      <c r="O153" s="589"/>
      <c r="P153" s="422">
        <f>SUM(P150:P152)</f>
        <v>0.8649973866666664</v>
      </c>
      <c r="Q153" s="590"/>
    </row>
    <row r="157" ht="13.5" thickBot="1">
      <c r="A157" s="243"/>
    </row>
    <row r="158" spans="1:17" ht="12.75">
      <c r="A158" s="591"/>
      <c r="B158" s="592"/>
      <c r="C158" s="592"/>
      <c r="D158" s="592"/>
      <c r="E158" s="592"/>
      <c r="F158" s="592"/>
      <c r="G158" s="592"/>
      <c r="H158" s="586"/>
      <c r="I158" s="586"/>
      <c r="J158" s="586"/>
      <c r="K158" s="586"/>
      <c r="L158" s="586"/>
      <c r="M158" s="586"/>
      <c r="N158" s="586"/>
      <c r="O158" s="586"/>
      <c r="P158" s="586"/>
      <c r="Q158" s="587"/>
    </row>
    <row r="159" spans="1:17" ht="23.25">
      <c r="A159" s="593" t="s">
        <v>327</v>
      </c>
      <c r="B159" s="594"/>
      <c r="C159" s="594"/>
      <c r="D159" s="594"/>
      <c r="E159" s="594"/>
      <c r="F159" s="594"/>
      <c r="G159" s="594"/>
      <c r="H159" s="505"/>
      <c r="I159" s="505"/>
      <c r="J159" s="505"/>
      <c r="K159" s="505"/>
      <c r="L159" s="505"/>
      <c r="M159" s="505"/>
      <c r="N159" s="505"/>
      <c r="O159" s="505"/>
      <c r="P159" s="505"/>
      <c r="Q159" s="588"/>
    </row>
    <row r="160" spans="1:17" ht="12.75">
      <c r="A160" s="595"/>
      <c r="B160" s="594"/>
      <c r="C160" s="594"/>
      <c r="D160" s="594"/>
      <c r="E160" s="594"/>
      <c r="F160" s="594"/>
      <c r="G160" s="594"/>
      <c r="H160" s="505"/>
      <c r="I160" s="505"/>
      <c r="J160" s="505"/>
      <c r="K160" s="505"/>
      <c r="L160" s="505"/>
      <c r="M160" s="505"/>
      <c r="N160" s="505"/>
      <c r="O160" s="505"/>
      <c r="P160" s="505"/>
      <c r="Q160" s="588"/>
    </row>
    <row r="161" spans="1:17" ht="15.75">
      <c r="A161" s="596"/>
      <c r="B161" s="597"/>
      <c r="C161" s="597"/>
      <c r="D161" s="597"/>
      <c r="E161" s="597"/>
      <c r="F161" s="597"/>
      <c r="G161" s="597"/>
      <c r="H161" s="505"/>
      <c r="I161" s="505"/>
      <c r="J161" s="505"/>
      <c r="K161" s="598" t="s">
        <v>339</v>
      </c>
      <c r="L161" s="505"/>
      <c r="M161" s="505"/>
      <c r="N161" s="505"/>
      <c r="O161" s="505"/>
      <c r="P161" s="598" t="s">
        <v>340</v>
      </c>
      <c r="Q161" s="588"/>
    </row>
    <row r="162" spans="1:17" ht="12.75">
      <c r="A162" s="599"/>
      <c r="B162" s="96"/>
      <c r="C162" s="96"/>
      <c r="D162" s="96"/>
      <c r="E162" s="96"/>
      <c r="F162" s="96"/>
      <c r="G162" s="96"/>
      <c r="H162" s="505"/>
      <c r="I162" s="505"/>
      <c r="J162" s="505"/>
      <c r="K162" s="505"/>
      <c r="L162" s="505"/>
      <c r="M162" s="505"/>
      <c r="N162" s="505"/>
      <c r="O162" s="505"/>
      <c r="P162" s="505"/>
      <c r="Q162" s="588"/>
    </row>
    <row r="163" spans="1:17" ht="12.75">
      <c r="A163" s="599"/>
      <c r="B163" s="96"/>
      <c r="C163" s="96"/>
      <c r="D163" s="96"/>
      <c r="E163" s="96"/>
      <c r="F163" s="96"/>
      <c r="G163" s="96"/>
      <c r="H163" s="505"/>
      <c r="I163" s="505"/>
      <c r="J163" s="505"/>
      <c r="K163" s="505"/>
      <c r="L163" s="505"/>
      <c r="M163" s="505"/>
      <c r="N163" s="505"/>
      <c r="O163" s="505"/>
      <c r="P163" s="505"/>
      <c r="Q163" s="588"/>
    </row>
    <row r="164" spans="1:17" ht="24.75" customHeight="1">
      <c r="A164" s="600" t="s">
        <v>330</v>
      </c>
      <c r="B164" s="601"/>
      <c r="C164" s="601"/>
      <c r="D164" s="602"/>
      <c r="E164" s="602"/>
      <c r="F164" s="603"/>
      <c r="G164" s="602"/>
      <c r="H164" s="505"/>
      <c r="I164" s="505"/>
      <c r="J164" s="505"/>
      <c r="K164" s="604">
        <f>K153</f>
        <v>-3.7077745966666655</v>
      </c>
      <c r="L164" s="602" t="s">
        <v>328</v>
      </c>
      <c r="M164" s="505"/>
      <c r="N164" s="505"/>
      <c r="O164" s="505"/>
      <c r="P164" s="604">
        <f>P153</f>
        <v>0.8649973866666664</v>
      </c>
      <c r="Q164" s="605" t="s">
        <v>328</v>
      </c>
    </row>
    <row r="165" spans="1:17" ht="15">
      <c r="A165" s="606"/>
      <c r="B165" s="607"/>
      <c r="C165" s="607"/>
      <c r="D165" s="594"/>
      <c r="E165" s="594"/>
      <c r="F165" s="608"/>
      <c r="G165" s="594"/>
      <c r="H165" s="505"/>
      <c r="I165" s="505"/>
      <c r="J165" s="505"/>
      <c r="K165" s="584"/>
      <c r="L165" s="594"/>
      <c r="M165" s="505"/>
      <c r="N165" s="505"/>
      <c r="O165" s="505"/>
      <c r="P165" s="584"/>
      <c r="Q165" s="609"/>
    </row>
    <row r="166" spans="1:17" ht="22.5" customHeight="1">
      <c r="A166" s="610" t="s">
        <v>329</v>
      </c>
      <c r="B166" s="45"/>
      <c r="C166" s="45"/>
      <c r="D166" s="594"/>
      <c r="E166" s="594"/>
      <c r="F166" s="611"/>
      <c r="G166" s="602"/>
      <c r="H166" s="505"/>
      <c r="I166" s="505"/>
      <c r="J166" s="505"/>
      <c r="K166" s="604">
        <f>'STEPPED UP GENCO'!K38</f>
        <v>0.18862743900000006</v>
      </c>
      <c r="L166" s="602" t="s">
        <v>328</v>
      </c>
      <c r="M166" s="505"/>
      <c r="N166" s="505"/>
      <c r="O166" s="505"/>
      <c r="P166" s="604">
        <f>'STEPPED UP GENCO'!P38</f>
        <v>-0.7275315725</v>
      </c>
      <c r="Q166" s="605" t="s">
        <v>328</v>
      </c>
    </row>
    <row r="167" spans="1:17" ht="12.75">
      <c r="A167" s="612"/>
      <c r="B167" s="505"/>
      <c r="C167" s="505"/>
      <c r="D167" s="505"/>
      <c r="E167" s="505"/>
      <c r="F167" s="505"/>
      <c r="G167" s="505"/>
      <c r="H167" s="505"/>
      <c r="I167" s="505"/>
      <c r="J167" s="505"/>
      <c r="K167" s="505"/>
      <c r="L167" s="505"/>
      <c r="M167" s="505"/>
      <c r="N167" s="505"/>
      <c r="O167" s="505"/>
      <c r="P167" s="505"/>
      <c r="Q167" s="588"/>
    </row>
    <row r="168" spans="1:17" ht="12.75">
      <c r="A168" s="612"/>
      <c r="B168" s="505"/>
      <c r="C168" s="505"/>
      <c r="D168" s="505"/>
      <c r="E168" s="505"/>
      <c r="F168" s="505"/>
      <c r="G168" s="505"/>
      <c r="H168" s="505"/>
      <c r="I168" s="505"/>
      <c r="J168" s="505"/>
      <c r="K168" s="505"/>
      <c r="L168" s="505"/>
      <c r="M168" s="505"/>
      <c r="N168" s="505"/>
      <c r="O168" s="505"/>
      <c r="P168" s="505"/>
      <c r="Q168" s="588"/>
    </row>
    <row r="169" spans="1:17" ht="12.75">
      <c r="A169" s="612"/>
      <c r="B169" s="505"/>
      <c r="C169" s="505"/>
      <c r="D169" s="505"/>
      <c r="E169" s="505"/>
      <c r="F169" s="505"/>
      <c r="G169" s="505"/>
      <c r="H169" s="505"/>
      <c r="I169" s="505"/>
      <c r="J169" s="505"/>
      <c r="K169" s="505"/>
      <c r="L169" s="505"/>
      <c r="M169" s="505"/>
      <c r="N169" s="505"/>
      <c r="O169" s="505"/>
      <c r="P169" s="505"/>
      <c r="Q169" s="588"/>
    </row>
    <row r="170" spans="1:17" ht="21" thickBot="1">
      <c r="A170" s="613"/>
      <c r="B170" s="589"/>
      <c r="C170" s="589"/>
      <c r="D170" s="589"/>
      <c r="E170" s="589"/>
      <c r="F170" s="589"/>
      <c r="G170" s="589"/>
      <c r="H170" s="614"/>
      <c r="I170" s="614"/>
      <c r="J170" s="615" t="s">
        <v>331</v>
      </c>
      <c r="K170" s="616">
        <f>SUM(K164:K169)</f>
        <v>-3.5191471576666653</v>
      </c>
      <c r="L170" s="614" t="s">
        <v>328</v>
      </c>
      <c r="M170" s="617"/>
      <c r="N170" s="589"/>
      <c r="O170" s="589"/>
      <c r="P170" s="616">
        <f>SUM(P164:P169)</f>
        <v>0.13746581416666637</v>
      </c>
      <c r="Q170" s="618" t="s">
        <v>328</v>
      </c>
    </row>
  </sheetData>
  <sheetProtection/>
  <printOptions horizontalCentered="1"/>
  <pageMargins left="0.39" right="0.25" top="0.36" bottom="0" header="0.38" footer="0.5"/>
  <pageSetup horizontalDpi="300" verticalDpi="300" orientation="landscape" scale="59" r:id="rId1"/>
  <rowBreaks count="2" manualBreakCount="2">
    <brk id="61" max="16" man="1"/>
    <brk id="118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2" sqref="H12"/>
    </sheetView>
  </sheetViews>
  <sheetFormatPr defaultColWidth="9.140625" defaultRowHeight="12.75"/>
  <sheetData>
    <row r="8" s="112" customFormat="1" ht="12.75"/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9"/>
  <sheetViews>
    <sheetView tabSelected="1" view="pageBreakPreview" zoomScale="82" zoomScaleNormal="85" zoomScaleSheetLayoutView="82" zoomScalePageLayoutView="0" workbookViewId="0" topLeftCell="A109">
      <selection activeCell="H118" sqref="H118"/>
    </sheetView>
  </sheetViews>
  <sheetFormatPr defaultColWidth="9.140625" defaultRowHeight="12.75"/>
  <cols>
    <col min="1" max="1" width="4.28125" style="0" customWidth="1"/>
    <col min="2" max="2" width="23.57421875" style="0" customWidth="1"/>
    <col min="3" max="3" width="12.28125" style="0" customWidth="1"/>
    <col min="4" max="4" width="8.57421875" style="0" customWidth="1"/>
    <col min="5" max="5" width="12.28125" style="0" customWidth="1"/>
    <col min="6" max="6" width="8.00390625" style="0" customWidth="1"/>
    <col min="7" max="7" width="13.28125" style="0" customWidth="1"/>
    <col min="8" max="8" width="13.8515625" style="0" customWidth="1"/>
    <col min="9" max="9" width="10.00390625" style="0" bestFit="1" customWidth="1"/>
    <col min="10" max="10" width="13.140625" style="0" customWidth="1"/>
    <col min="11" max="11" width="13.421875" style="0" customWidth="1"/>
    <col min="12" max="12" width="13.8515625" style="0" customWidth="1"/>
    <col min="13" max="13" width="14.003906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8.421875" style="0" customWidth="1"/>
  </cols>
  <sheetData>
    <row r="1" ht="25.5" customHeight="1">
      <c r="A1" s="1" t="s">
        <v>237</v>
      </c>
    </row>
    <row r="2" spans="1:18" ht="15">
      <c r="A2" s="2" t="s">
        <v>238</v>
      </c>
      <c r="K2" s="48"/>
      <c r="Q2" s="255" t="str">
        <f>NDPL!$Q$1</f>
        <v>JULY -2017</v>
      </c>
      <c r="R2" s="255"/>
    </row>
    <row r="3" ht="18" customHeight="1">
      <c r="A3" s="3" t="s">
        <v>85</v>
      </c>
    </row>
    <row r="4" spans="1:16" ht="16.5" customHeight="1" thickBot="1">
      <c r="A4" s="88" t="s">
        <v>246</v>
      </c>
      <c r="G4" s="18"/>
      <c r="H4" s="18"/>
      <c r="I4" s="48" t="s">
        <v>7</v>
      </c>
      <c r="J4" s="18"/>
      <c r="K4" s="18"/>
      <c r="L4" s="18"/>
      <c r="M4" s="18"/>
      <c r="N4" s="48" t="s">
        <v>398</v>
      </c>
      <c r="O4" s="18"/>
      <c r="P4" s="18"/>
    </row>
    <row r="5" spans="1:17" ht="55.5" customHeight="1" thickBot="1" thickTop="1">
      <c r="A5" s="35" t="s">
        <v>8</v>
      </c>
      <c r="B5" s="32" t="s">
        <v>9</v>
      </c>
      <c r="C5" s="33" t="s">
        <v>1</v>
      </c>
      <c r="D5" s="33" t="s">
        <v>2</v>
      </c>
      <c r="E5" s="33" t="s">
        <v>3</v>
      </c>
      <c r="F5" s="33" t="s">
        <v>10</v>
      </c>
      <c r="G5" s="35" t="str">
        <f>NDPL!G5</f>
        <v>FINAL READING 01/08/2017</v>
      </c>
      <c r="H5" s="33" t="str">
        <f>NDPL!H5</f>
        <v>INTIAL READING 01/07/2017</v>
      </c>
      <c r="I5" s="33" t="s">
        <v>4</v>
      </c>
      <c r="J5" s="33" t="s">
        <v>5</v>
      </c>
      <c r="K5" s="33" t="s">
        <v>6</v>
      </c>
      <c r="L5" s="35" t="str">
        <f>NDPL!G5</f>
        <v>FINAL READING 01/08/2017</v>
      </c>
      <c r="M5" s="33" t="str">
        <f>NDPL!H5</f>
        <v>INTIAL READING 01/07/2017</v>
      </c>
      <c r="N5" s="33" t="s">
        <v>4</v>
      </c>
      <c r="O5" s="33" t="s">
        <v>5</v>
      </c>
      <c r="P5" s="33" t="s">
        <v>6</v>
      </c>
      <c r="Q5" s="182" t="s">
        <v>309</v>
      </c>
    </row>
    <row r="6" spans="1:16" ht="0.75" customHeight="1" thickBot="1" thickTop="1">
      <c r="A6" s="5"/>
      <c r="B6" s="14"/>
      <c r="C6" s="4"/>
      <c r="D6" s="4"/>
      <c r="E6" s="4"/>
      <c r="F6" s="4"/>
      <c r="G6" s="4"/>
      <c r="H6" s="4"/>
      <c r="I6" s="4"/>
      <c r="J6" s="4"/>
      <c r="K6" s="4"/>
      <c r="L6" s="19"/>
      <c r="M6" s="4"/>
      <c r="N6" s="4"/>
      <c r="O6" s="4"/>
      <c r="P6" s="4"/>
    </row>
    <row r="7" spans="1:17" ht="15.75" customHeight="1" thickTop="1">
      <c r="A7" s="358"/>
      <c r="B7" s="359" t="s">
        <v>141</v>
      </c>
      <c r="C7" s="349"/>
      <c r="D7" s="36"/>
      <c r="E7" s="36"/>
      <c r="F7" s="37"/>
      <c r="G7" s="29"/>
      <c r="H7" s="24"/>
      <c r="I7" s="24"/>
      <c r="J7" s="24"/>
      <c r="K7" s="24"/>
      <c r="L7" s="23"/>
      <c r="M7" s="24"/>
      <c r="N7" s="24"/>
      <c r="O7" s="24"/>
      <c r="P7" s="24"/>
      <c r="Q7" s="153"/>
    </row>
    <row r="8" spans="1:17" s="462" customFormat="1" ht="15.75" customHeight="1">
      <c r="A8" s="360">
        <v>1</v>
      </c>
      <c r="B8" s="361" t="s">
        <v>86</v>
      </c>
      <c r="C8" s="364">
        <v>4865110</v>
      </c>
      <c r="D8" s="40" t="s">
        <v>12</v>
      </c>
      <c r="E8" s="41" t="s">
        <v>346</v>
      </c>
      <c r="F8" s="370">
        <v>100</v>
      </c>
      <c r="G8" s="340">
        <v>13438</v>
      </c>
      <c r="H8" s="341">
        <v>13493</v>
      </c>
      <c r="I8" s="276">
        <f aca="true" t="shared" si="0" ref="I8:I13">G8-H8</f>
        <v>-55</v>
      </c>
      <c r="J8" s="276">
        <f aca="true" t="shared" si="1" ref="J8:J14">$F8*I8</f>
        <v>-5500</v>
      </c>
      <c r="K8" s="276">
        <f aca="true" t="shared" si="2" ref="K8:K14">J8/1000000</f>
        <v>-0.0055</v>
      </c>
      <c r="L8" s="340">
        <v>998433</v>
      </c>
      <c r="M8" s="341">
        <v>999311</v>
      </c>
      <c r="N8" s="276">
        <f aca="true" t="shared" si="3" ref="N8:N13">L8-M8</f>
        <v>-878</v>
      </c>
      <c r="O8" s="276">
        <f aca="true" t="shared" si="4" ref="O8:O14">$F8*N8</f>
        <v>-87800</v>
      </c>
      <c r="P8" s="276">
        <f aca="true" t="shared" si="5" ref="P8:P14">O8/1000000</f>
        <v>-0.0878</v>
      </c>
      <c r="Q8" s="466"/>
    </row>
    <row r="9" spans="1:17" s="462" customFormat="1" ht="15.75" customHeight="1">
      <c r="A9" s="360">
        <v>2</v>
      </c>
      <c r="B9" s="361" t="s">
        <v>87</v>
      </c>
      <c r="C9" s="364">
        <v>4865080</v>
      </c>
      <c r="D9" s="40" t="s">
        <v>12</v>
      </c>
      <c r="E9" s="41" t="s">
        <v>346</v>
      </c>
      <c r="F9" s="370">
        <v>300</v>
      </c>
      <c r="G9" s="340">
        <v>8311</v>
      </c>
      <c r="H9" s="341">
        <v>8215</v>
      </c>
      <c r="I9" s="276">
        <f t="shared" si="0"/>
        <v>96</v>
      </c>
      <c r="J9" s="276">
        <f t="shared" si="1"/>
        <v>28800</v>
      </c>
      <c r="K9" s="276">
        <f t="shared" si="2"/>
        <v>0.0288</v>
      </c>
      <c r="L9" s="340">
        <v>4627</v>
      </c>
      <c r="M9" s="341">
        <v>5722</v>
      </c>
      <c r="N9" s="276">
        <f t="shared" si="3"/>
        <v>-1095</v>
      </c>
      <c r="O9" s="276">
        <f t="shared" si="4"/>
        <v>-328500</v>
      </c>
      <c r="P9" s="276">
        <f t="shared" si="5"/>
        <v>-0.3285</v>
      </c>
      <c r="Q9" s="478"/>
    </row>
    <row r="10" spans="1:17" s="462" customFormat="1" ht="15.75" customHeight="1">
      <c r="A10" s="360">
        <v>3</v>
      </c>
      <c r="B10" s="361" t="s">
        <v>88</v>
      </c>
      <c r="C10" s="364">
        <v>5295197</v>
      </c>
      <c r="D10" s="40" t="s">
        <v>12</v>
      </c>
      <c r="E10" s="41" t="s">
        <v>346</v>
      </c>
      <c r="F10" s="370">
        <v>75</v>
      </c>
      <c r="G10" s="340">
        <v>26248</v>
      </c>
      <c r="H10" s="341">
        <v>24628</v>
      </c>
      <c r="I10" s="276">
        <f>G10-H10</f>
        <v>1620</v>
      </c>
      <c r="J10" s="276">
        <f>$F10*I10</f>
        <v>121500</v>
      </c>
      <c r="K10" s="276">
        <f>J10/1000000</f>
        <v>0.1215</v>
      </c>
      <c r="L10" s="340">
        <v>162327</v>
      </c>
      <c r="M10" s="341">
        <v>119693</v>
      </c>
      <c r="N10" s="276">
        <f>L10-M10</f>
        <v>42634</v>
      </c>
      <c r="O10" s="276">
        <f>$F10*N10</f>
        <v>3197550</v>
      </c>
      <c r="P10" s="276">
        <f>O10/1000000</f>
        <v>3.19755</v>
      </c>
      <c r="Q10" s="466"/>
    </row>
    <row r="11" spans="1:17" s="462" customFormat="1" ht="15.75" customHeight="1">
      <c r="A11" s="360">
        <v>4</v>
      </c>
      <c r="B11" s="361" t="s">
        <v>89</v>
      </c>
      <c r="C11" s="364">
        <v>4865184</v>
      </c>
      <c r="D11" s="40" t="s">
        <v>12</v>
      </c>
      <c r="E11" s="41" t="s">
        <v>346</v>
      </c>
      <c r="F11" s="370">
        <v>300</v>
      </c>
      <c r="G11" s="340">
        <v>999260</v>
      </c>
      <c r="H11" s="341">
        <v>999200</v>
      </c>
      <c r="I11" s="276">
        <f t="shared" si="0"/>
        <v>60</v>
      </c>
      <c r="J11" s="276">
        <f t="shared" si="1"/>
        <v>18000</v>
      </c>
      <c r="K11" s="276">
        <f t="shared" si="2"/>
        <v>0.018</v>
      </c>
      <c r="L11" s="340">
        <v>5573</v>
      </c>
      <c r="M11" s="341">
        <v>4619</v>
      </c>
      <c r="N11" s="276">
        <f t="shared" si="3"/>
        <v>954</v>
      </c>
      <c r="O11" s="276">
        <f t="shared" si="4"/>
        <v>286200</v>
      </c>
      <c r="P11" s="276">
        <f t="shared" si="5"/>
        <v>0.2862</v>
      </c>
      <c r="Q11" s="466"/>
    </row>
    <row r="12" spans="1:17" s="462" customFormat="1" ht="15">
      <c r="A12" s="360">
        <v>5</v>
      </c>
      <c r="B12" s="361" t="s">
        <v>90</v>
      </c>
      <c r="C12" s="364">
        <v>4865103</v>
      </c>
      <c r="D12" s="40" t="s">
        <v>12</v>
      </c>
      <c r="E12" s="41" t="s">
        <v>346</v>
      </c>
      <c r="F12" s="370">
        <v>1333.3</v>
      </c>
      <c r="G12" s="340">
        <v>1798</v>
      </c>
      <c r="H12" s="341">
        <v>1810</v>
      </c>
      <c r="I12" s="276">
        <f t="shared" si="0"/>
        <v>-12</v>
      </c>
      <c r="J12" s="276">
        <f t="shared" si="1"/>
        <v>-15999.599999999999</v>
      </c>
      <c r="K12" s="276">
        <f t="shared" si="2"/>
        <v>-0.0159996</v>
      </c>
      <c r="L12" s="340">
        <v>2970</v>
      </c>
      <c r="M12" s="341">
        <v>3029</v>
      </c>
      <c r="N12" s="276">
        <f t="shared" si="3"/>
        <v>-59</v>
      </c>
      <c r="O12" s="276">
        <f t="shared" si="4"/>
        <v>-78664.7</v>
      </c>
      <c r="P12" s="276">
        <f t="shared" si="5"/>
        <v>-0.07866469999999999</v>
      </c>
      <c r="Q12" s="472"/>
    </row>
    <row r="13" spans="1:17" s="462" customFormat="1" ht="15.75" customHeight="1">
      <c r="A13" s="360">
        <v>6</v>
      </c>
      <c r="B13" s="361" t="s">
        <v>91</v>
      </c>
      <c r="C13" s="364">
        <v>4865101</v>
      </c>
      <c r="D13" s="40" t="s">
        <v>12</v>
      </c>
      <c r="E13" s="41" t="s">
        <v>346</v>
      </c>
      <c r="F13" s="370">
        <v>100</v>
      </c>
      <c r="G13" s="340">
        <v>33789</v>
      </c>
      <c r="H13" s="341">
        <v>34144</v>
      </c>
      <c r="I13" s="276">
        <f t="shared" si="0"/>
        <v>-355</v>
      </c>
      <c r="J13" s="276">
        <f t="shared" si="1"/>
        <v>-35500</v>
      </c>
      <c r="K13" s="276">
        <f t="shared" si="2"/>
        <v>-0.0355</v>
      </c>
      <c r="L13" s="340">
        <v>159666</v>
      </c>
      <c r="M13" s="341">
        <v>160264</v>
      </c>
      <c r="N13" s="276">
        <f t="shared" si="3"/>
        <v>-598</v>
      </c>
      <c r="O13" s="276">
        <f t="shared" si="4"/>
        <v>-59800</v>
      </c>
      <c r="P13" s="276">
        <f t="shared" si="5"/>
        <v>-0.0598</v>
      </c>
      <c r="Q13" s="466"/>
    </row>
    <row r="14" spans="1:17" s="462" customFormat="1" ht="15.75" customHeight="1">
      <c r="A14" s="360">
        <v>7</v>
      </c>
      <c r="B14" s="361" t="s">
        <v>92</v>
      </c>
      <c r="C14" s="364">
        <v>5295196</v>
      </c>
      <c r="D14" s="40" t="s">
        <v>12</v>
      </c>
      <c r="E14" s="41" t="s">
        <v>346</v>
      </c>
      <c r="F14" s="748">
        <v>75</v>
      </c>
      <c r="G14" s="340">
        <v>8297</v>
      </c>
      <c r="H14" s="341">
        <v>8395</v>
      </c>
      <c r="I14" s="276">
        <f>G14-H14</f>
        <v>-98</v>
      </c>
      <c r="J14" s="276">
        <f t="shared" si="1"/>
        <v>-7350</v>
      </c>
      <c r="K14" s="276">
        <f t="shared" si="2"/>
        <v>-0.00735</v>
      </c>
      <c r="L14" s="340">
        <v>34688</v>
      </c>
      <c r="M14" s="341">
        <v>35544</v>
      </c>
      <c r="N14" s="276">
        <f>L14-M14</f>
        <v>-856</v>
      </c>
      <c r="O14" s="276">
        <f t="shared" si="4"/>
        <v>-64200</v>
      </c>
      <c r="P14" s="276">
        <f t="shared" si="5"/>
        <v>-0.0642</v>
      </c>
      <c r="Q14" s="466"/>
    </row>
    <row r="15" spans="1:17" ht="15.75" customHeight="1">
      <c r="A15" s="360"/>
      <c r="B15" s="363" t="s">
        <v>11</v>
      </c>
      <c r="C15" s="364"/>
      <c r="D15" s="40"/>
      <c r="E15" s="40"/>
      <c r="F15" s="370"/>
      <c r="G15" s="338"/>
      <c r="H15" s="339"/>
      <c r="I15" s="388"/>
      <c r="J15" s="388"/>
      <c r="K15" s="388"/>
      <c r="L15" s="389"/>
      <c r="M15" s="388"/>
      <c r="N15" s="388"/>
      <c r="O15" s="388"/>
      <c r="P15" s="388"/>
      <c r="Q15" s="154"/>
    </row>
    <row r="16" spans="1:17" s="462" customFormat="1" ht="15.75" customHeight="1">
      <c r="A16" s="360">
        <v>8</v>
      </c>
      <c r="B16" s="361" t="s">
        <v>369</v>
      </c>
      <c r="C16" s="364">
        <v>4864884</v>
      </c>
      <c r="D16" s="40" t="s">
        <v>12</v>
      </c>
      <c r="E16" s="41" t="s">
        <v>346</v>
      </c>
      <c r="F16" s="370">
        <v>1000</v>
      </c>
      <c r="G16" s="340">
        <v>988286</v>
      </c>
      <c r="H16" s="341">
        <v>988300</v>
      </c>
      <c r="I16" s="276">
        <f aca="true" t="shared" si="6" ref="I16:I26">G16-H16</f>
        <v>-14</v>
      </c>
      <c r="J16" s="276">
        <f aca="true" t="shared" si="7" ref="J16:J26">$F16*I16</f>
        <v>-14000</v>
      </c>
      <c r="K16" s="276">
        <f aca="true" t="shared" si="8" ref="K16:K26">J16/1000000</f>
        <v>-0.014</v>
      </c>
      <c r="L16" s="340">
        <v>2206</v>
      </c>
      <c r="M16" s="341">
        <v>2140</v>
      </c>
      <c r="N16" s="276">
        <f aca="true" t="shared" si="9" ref="N16:N26">L16-M16</f>
        <v>66</v>
      </c>
      <c r="O16" s="276">
        <f aca="true" t="shared" si="10" ref="O16:O26">$F16*N16</f>
        <v>66000</v>
      </c>
      <c r="P16" s="276">
        <f aca="true" t="shared" si="11" ref="P16:P26">O16/1000000</f>
        <v>0.066</v>
      </c>
      <c r="Q16" s="499"/>
    </row>
    <row r="17" spans="1:17" s="462" customFormat="1" ht="15.75" customHeight="1">
      <c r="A17" s="360">
        <v>9</v>
      </c>
      <c r="B17" s="361" t="s">
        <v>93</v>
      </c>
      <c r="C17" s="364">
        <v>4864831</v>
      </c>
      <c r="D17" s="40" t="s">
        <v>12</v>
      </c>
      <c r="E17" s="41" t="s">
        <v>346</v>
      </c>
      <c r="F17" s="370">
        <v>1000</v>
      </c>
      <c r="G17" s="340">
        <v>996869</v>
      </c>
      <c r="H17" s="341">
        <v>996869</v>
      </c>
      <c r="I17" s="276">
        <f t="shared" si="6"/>
        <v>0</v>
      </c>
      <c r="J17" s="276">
        <f t="shared" si="7"/>
        <v>0</v>
      </c>
      <c r="K17" s="276">
        <f t="shared" si="8"/>
        <v>0</v>
      </c>
      <c r="L17" s="340">
        <v>3733</v>
      </c>
      <c r="M17" s="341">
        <v>3671</v>
      </c>
      <c r="N17" s="276">
        <f t="shared" si="9"/>
        <v>62</v>
      </c>
      <c r="O17" s="276">
        <f t="shared" si="10"/>
        <v>62000</v>
      </c>
      <c r="P17" s="276">
        <f t="shared" si="11"/>
        <v>0.062</v>
      </c>
      <c r="Q17" s="466"/>
    </row>
    <row r="18" spans="1:17" s="462" customFormat="1" ht="15.75" customHeight="1">
      <c r="A18" s="360">
        <v>10</v>
      </c>
      <c r="B18" s="361" t="s">
        <v>124</v>
      </c>
      <c r="C18" s="364">
        <v>4864832</v>
      </c>
      <c r="D18" s="40" t="s">
        <v>12</v>
      </c>
      <c r="E18" s="41" t="s">
        <v>346</v>
      </c>
      <c r="F18" s="370">
        <v>1000</v>
      </c>
      <c r="G18" s="340">
        <v>999012</v>
      </c>
      <c r="H18" s="341">
        <v>999004</v>
      </c>
      <c r="I18" s="276">
        <f t="shared" si="6"/>
        <v>8</v>
      </c>
      <c r="J18" s="276">
        <f t="shared" si="7"/>
        <v>8000</v>
      </c>
      <c r="K18" s="276">
        <f t="shared" si="8"/>
        <v>0.008</v>
      </c>
      <c r="L18" s="340">
        <v>1429</v>
      </c>
      <c r="M18" s="341">
        <v>1363</v>
      </c>
      <c r="N18" s="276">
        <f t="shared" si="9"/>
        <v>66</v>
      </c>
      <c r="O18" s="276">
        <f t="shared" si="10"/>
        <v>66000</v>
      </c>
      <c r="P18" s="276">
        <f t="shared" si="11"/>
        <v>0.066</v>
      </c>
      <c r="Q18" s="466"/>
    </row>
    <row r="19" spans="1:17" s="462" customFormat="1" ht="15.75" customHeight="1">
      <c r="A19" s="360">
        <v>11</v>
      </c>
      <c r="B19" s="361" t="s">
        <v>94</v>
      </c>
      <c r="C19" s="364">
        <v>4864833</v>
      </c>
      <c r="D19" s="40" t="s">
        <v>12</v>
      </c>
      <c r="E19" s="41" t="s">
        <v>346</v>
      </c>
      <c r="F19" s="370">
        <v>1000</v>
      </c>
      <c r="G19" s="340">
        <v>995049</v>
      </c>
      <c r="H19" s="341">
        <v>995056</v>
      </c>
      <c r="I19" s="276">
        <f t="shared" si="6"/>
        <v>-7</v>
      </c>
      <c r="J19" s="276">
        <f t="shared" si="7"/>
        <v>-7000</v>
      </c>
      <c r="K19" s="276">
        <f t="shared" si="8"/>
        <v>-0.007</v>
      </c>
      <c r="L19" s="340">
        <v>1459</v>
      </c>
      <c r="M19" s="341">
        <v>1479</v>
      </c>
      <c r="N19" s="276">
        <f t="shared" si="9"/>
        <v>-20</v>
      </c>
      <c r="O19" s="276">
        <f t="shared" si="10"/>
        <v>-20000</v>
      </c>
      <c r="P19" s="276">
        <f t="shared" si="11"/>
        <v>-0.02</v>
      </c>
      <c r="Q19" s="466"/>
    </row>
    <row r="20" spans="1:17" s="462" customFormat="1" ht="15.75" customHeight="1">
      <c r="A20" s="360">
        <v>12</v>
      </c>
      <c r="B20" s="361" t="s">
        <v>95</v>
      </c>
      <c r="C20" s="364">
        <v>4864834</v>
      </c>
      <c r="D20" s="40" t="s">
        <v>12</v>
      </c>
      <c r="E20" s="41" t="s">
        <v>346</v>
      </c>
      <c r="F20" s="370">
        <v>1000</v>
      </c>
      <c r="G20" s="340">
        <v>993544</v>
      </c>
      <c r="H20" s="341">
        <v>993546</v>
      </c>
      <c r="I20" s="276">
        <f t="shared" si="6"/>
        <v>-2</v>
      </c>
      <c r="J20" s="276">
        <f t="shared" si="7"/>
        <v>-2000</v>
      </c>
      <c r="K20" s="276">
        <f t="shared" si="8"/>
        <v>-0.002</v>
      </c>
      <c r="L20" s="340">
        <v>5629</v>
      </c>
      <c r="M20" s="341">
        <v>5644</v>
      </c>
      <c r="N20" s="276">
        <f t="shared" si="9"/>
        <v>-15</v>
      </c>
      <c r="O20" s="276">
        <f t="shared" si="10"/>
        <v>-15000</v>
      </c>
      <c r="P20" s="276">
        <f t="shared" si="11"/>
        <v>-0.015</v>
      </c>
      <c r="Q20" s="466"/>
    </row>
    <row r="21" spans="1:17" s="462" customFormat="1" ht="15.75" customHeight="1">
      <c r="A21" s="360">
        <v>13</v>
      </c>
      <c r="B21" s="326" t="s">
        <v>96</v>
      </c>
      <c r="C21" s="364">
        <v>4864889</v>
      </c>
      <c r="D21" s="44" t="s">
        <v>12</v>
      </c>
      <c r="E21" s="41" t="s">
        <v>346</v>
      </c>
      <c r="F21" s="370">
        <v>1000</v>
      </c>
      <c r="G21" s="340">
        <v>997327</v>
      </c>
      <c r="H21" s="341">
        <v>997341</v>
      </c>
      <c r="I21" s="276">
        <f t="shared" si="6"/>
        <v>-14</v>
      </c>
      <c r="J21" s="276">
        <f t="shared" si="7"/>
        <v>-14000</v>
      </c>
      <c r="K21" s="276">
        <f t="shared" si="8"/>
        <v>-0.014</v>
      </c>
      <c r="L21" s="340">
        <v>998783</v>
      </c>
      <c r="M21" s="341">
        <v>998819</v>
      </c>
      <c r="N21" s="276">
        <f t="shared" si="9"/>
        <v>-36</v>
      </c>
      <c r="O21" s="276">
        <f t="shared" si="10"/>
        <v>-36000</v>
      </c>
      <c r="P21" s="276">
        <f t="shared" si="11"/>
        <v>-0.036</v>
      </c>
      <c r="Q21" s="466"/>
    </row>
    <row r="22" spans="1:17" s="462" customFormat="1" ht="15.75" customHeight="1">
      <c r="A22" s="360">
        <v>14</v>
      </c>
      <c r="B22" s="361" t="s">
        <v>97</v>
      </c>
      <c r="C22" s="364">
        <v>4864885</v>
      </c>
      <c r="D22" s="40" t="s">
        <v>12</v>
      </c>
      <c r="E22" s="41" t="s">
        <v>346</v>
      </c>
      <c r="F22" s="370">
        <v>1000</v>
      </c>
      <c r="G22" s="340">
        <v>999397</v>
      </c>
      <c r="H22" s="341">
        <v>999397</v>
      </c>
      <c r="I22" s="276">
        <f t="shared" si="6"/>
        <v>0</v>
      </c>
      <c r="J22" s="276">
        <f t="shared" si="7"/>
        <v>0</v>
      </c>
      <c r="K22" s="276">
        <f t="shared" si="8"/>
        <v>0</v>
      </c>
      <c r="L22" s="340">
        <v>999889</v>
      </c>
      <c r="M22" s="341">
        <v>1000012</v>
      </c>
      <c r="N22" s="276">
        <f t="shared" si="9"/>
        <v>-123</v>
      </c>
      <c r="O22" s="276">
        <f t="shared" si="10"/>
        <v>-123000</v>
      </c>
      <c r="P22" s="276">
        <f t="shared" si="11"/>
        <v>-0.123</v>
      </c>
      <c r="Q22" s="466"/>
    </row>
    <row r="23" spans="1:17" s="462" customFormat="1" ht="15.75" customHeight="1">
      <c r="A23" s="360">
        <v>15</v>
      </c>
      <c r="B23" s="361" t="s">
        <v>98</v>
      </c>
      <c r="C23" s="364">
        <v>4864895</v>
      </c>
      <c r="D23" s="40" t="s">
        <v>12</v>
      </c>
      <c r="E23" s="41" t="s">
        <v>346</v>
      </c>
      <c r="F23" s="370">
        <v>800</v>
      </c>
      <c r="G23" s="340">
        <v>999088</v>
      </c>
      <c r="H23" s="341">
        <v>999071</v>
      </c>
      <c r="I23" s="276">
        <f>G23-H23</f>
        <v>17</v>
      </c>
      <c r="J23" s="276">
        <f t="shared" si="7"/>
        <v>13600</v>
      </c>
      <c r="K23" s="276">
        <f t="shared" si="8"/>
        <v>0.0136</v>
      </c>
      <c r="L23" s="340">
        <v>2217</v>
      </c>
      <c r="M23" s="341">
        <v>2149</v>
      </c>
      <c r="N23" s="276">
        <f>L23-M23</f>
        <v>68</v>
      </c>
      <c r="O23" s="276">
        <f t="shared" si="10"/>
        <v>54400</v>
      </c>
      <c r="P23" s="276">
        <f t="shared" si="11"/>
        <v>0.0544</v>
      </c>
      <c r="Q23" s="466"/>
    </row>
    <row r="24" spans="1:17" s="462" customFormat="1" ht="15.75" customHeight="1">
      <c r="A24" s="360">
        <v>16</v>
      </c>
      <c r="B24" s="361" t="s">
        <v>99</v>
      </c>
      <c r="C24" s="364">
        <v>4864838</v>
      </c>
      <c r="D24" s="40" t="s">
        <v>12</v>
      </c>
      <c r="E24" s="41" t="s">
        <v>346</v>
      </c>
      <c r="F24" s="370">
        <v>1000</v>
      </c>
      <c r="G24" s="340">
        <v>999472</v>
      </c>
      <c r="H24" s="341">
        <v>999473</v>
      </c>
      <c r="I24" s="276">
        <f t="shared" si="6"/>
        <v>-1</v>
      </c>
      <c r="J24" s="276">
        <f t="shared" si="7"/>
        <v>-1000</v>
      </c>
      <c r="K24" s="276">
        <f t="shared" si="8"/>
        <v>-0.001</v>
      </c>
      <c r="L24" s="340">
        <v>32081</v>
      </c>
      <c r="M24" s="341">
        <v>31947</v>
      </c>
      <c r="N24" s="276">
        <f t="shared" si="9"/>
        <v>134</v>
      </c>
      <c r="O24" s="276">
        <f t="shared" si="10"/>
        <v>134000</v>
      </c>
      <c r="P24" s="276">
        <f t="shared" si="11"/>
        <v>0.134</v>
      </c>
      <c r="Q24" s="466"/>
    </row>
    <row r="25" spans="1:17" s="462" customFormat="1" ht="15.75" customHeight="1">
      <c r="A25" s="360">
        <v>17</v>
      </c>
      <c r="B25" s="361" t="s">
        <v>122</v>
      </c>
      <c r="C25" s="364">
        <v>4864839</v>
      </c>
      <c r="D25" s="40" t="s">
        <v>12</v>
      </c>
      <c r="E25" s="41" t="s">
        <v>346</v>
      </c>
      <c r="F25" s="370">
        <v>1000</v>
      </c>
      <c r="G25" s="340">
        <v>1507</v>
      </c>
      <c r="H25" s="341">
        <v>1508</v>
      </c>
      <c r="I25" s="276">
        <f t="shared" si="6"/>
        <v>-1</v>
      </c>
      <c r="J25" s="276">
        <f t="shared" si="7"/>
        <v>-1000</v>
      </c>
      <c r="K25" s="276">
        <f t="shared" si="8"/>
        <v>-0.001</v>
      </c>
      <c r="L25" s="340">
        <v>9668</v>
      </c>
      <c r="M25" s="341">
        <v>9643</v>
      </c>
      <c r="N25" s="276">
        <f t="shared" si="9"/>
        <v>25</v>
      </c>
      <c r="O25" s="276">
        <f t="shared" si="10"/>
        <v>25000</v>
      </c>
      <c r="P25" s="276">
        <f t="shared" si="11"/>
        <v>0.025</v>
      </c>
      <c r="Q25" s="466"/>
    </row>
    <row r="26" spans="1:17" s="462" customFormat="1" ht="15.75" customHeight="1">
      <c r="A26" s="360">
        <v>18</v>
      </c>
      <c r="B26" s="361" t="s">
        <v>123</v>
      </c>
      <c r="C26" s="364">
        <v>4864883</v>
      </c>
      <c r="D26" s="40" t="s">
        <v>12</v>
      </c>
      <c r="E26" s="41" t="s">
        <v>346</v>
      </c>
      <c r="F26" s="370">
        <v>1000</v>
      </c>
      <c r="G26" s="340">
        <v>1848</v>
      </c>
      <c r="H26" s="341">
        <v>1781</v>
      </c>
      <c r="I26" s="276">
        <f t="shared" si="6"/>
        <v>67</v>
      </c>
      <c r="J26" s="276">
        <f t="shared" si="7"/>
        <v>67000</v>
      </c>
      <c r="K26" s="276">
        <f t="shared" si="8"/>
        <v>0.067</v>
      </c>
      <c r="L26" s="340">
        <v>16890</v>
      </c>
      <c r="M26" s="341">
        <v>16782</v>
      </c>
      <c r="N26" s="276">
        <f t="shared" si="9"/>
        <v>108</v>
      </c>
      <c r="O26" s="276">
        <f t="shared" si="10"/>
        <v>108000</v>
      </c>
      <c r="P26" s="276">
        <f t="shared" si="11"/>
        <v>0.108</v>
      </c>
      <c r="Q26" s="466"/>
    </row>
    <row r="27" spans="1:17" s="462" customFormat="1" ht="15.75" customHeight="1">
      <c r="A27" s="360"/>
      <c r="B27" s="363" t="s">
        <v>100</v>
      </c>
      <c r="C27" s="364"/>
      <c r="D27" s="40"/>
      <c r="E27" s="40"/>
      <c r="F27" s="370"/>
      <c r="G27" s="340"/>
      <c r="H27" s="341"/>
      <c r="I27" s="506"/>
      <c r="J27" s="506"/>
      <c r="K27" s="130"/>
      <c r="L27" s="504"/>
      <c r="M27" s="506"/>
      <c r="N27" s="506"/>
      <c r="O27" s="506"/>
      <c r="P27" s="130"/>
      <c r="Q27" s="466"/>
    </row>
    <row r="28" spans="1:17" s="462" customFormat="1" ht="15.75" customHeight="1">
      <c r="A28" s="360">
        <v>19</v>
      </c>
      <c r="B28" s="361" t="s">
        <v>101</v>
      </c>
      <c r="C28" s="364">
        <v>4864954</v>
      </c>
      <c r="D28" s="40" t="s">
        <v>12</v>
      </c>
      <c r="E28" s="41" t="s">
        <v>346</v>
      </c>
      <c r="F28" s="370">
        <v>1250</v>
      </c>
      <c r="G28" s="340">
        <v>996090</v>
      </c>
      <c r="H28" s="341">
        <v>996288</v>
      </c>
      <c r="I28" s="276">
        <f>G28-H28</f>
        <v>-198</v>
      </c>
      <c r="J28" s="276">
        <f>$F28*I28</f>
        <v>-247500</v>
      </c>
      <c r="K28" s="276">
        <f>J28/1000000</f>
        <v>-0.2475</v>
      </c>
      <c r="L28" s="340">
        <v>951764</v>
      </c>
      <c r="M28" s="341">
        <v>951840</v>
      </c>
      <c r="N28" s="276">
        <f>L28-M28</f>
        <v>-76</v>
      </c>
      <c r="O28" s="276">
        <f>$F28*N28</f>
        <v>-95000</v>
      </c>
      <c r="P28" s="276">
        <f>O28/1000000</f>
        <v>-0.095</v>
      </c>
      <c r="Q28" s="466"/>
    </row>
    <row r="29" spans="1:17" s="462" customFormat="1" ht="15.75" customHeight="1">
      <c r="A29" s="360">
        <v>20</v>
      </c>
      <c r="B29" s="361" t="s">
        <v>102</v>
      </c>
      <c r="C29" s="364">
        <v>4865030</v>
      </c>
      <c r="D29" s="40" t="s">
        <v>12</v>
      </c>
      <c r="E29" s="41" t="s">
        <v>346</v>
      </c>
      <c r="F29" s="370">
        <v>1100</v>
      </c>
      <c r="G29" s="340">
        <v>0</v>
      </c>
      <c r="H29" s="341">
        <v>0</v>
      </c>
      <c r="I29" s="276">
        <f>G29-H29</f>
        <v>0</v>
      </c>
      <c r="J29" s="276">
        <f>$F29*I29</f>
        <v>0</v>
      </c>
      <c r="K29" s="276">
        <f>J29/1000000</f>
        <v>0</v>
      </c>
      <c r="L29" s="340">
        <v>985563</v>
      </c>
      <c r="M29" s="341">
        <v>988458</v>
      </c>
      <c r="N29" s="276">
        <f>L29-M29</f>
        <v>-2895</v>
      </c>
      <c r="O29" s="276">
        <f>$F29*N29</f>
        <v>-3184500</v>
      </c>
      <c r="P29" s="276">
        <f>O29/1000000</f>
        <v>-3.1845</v>
      </c>
      <c r="Q29" s="466"/>
    </row>
    <row r="30" spans="1:17" s="462" customFormat="1" ht="15.75" customHeight="1">
      <c r="A30" s="360">
        <v>21</v>
      </c>
      <c r="B30" s="361" t="s">
        <v>367</v>
      </c>
      <c r="C30" s="364">
        <v>4864943</v>
      </c>
      <c r="D30" s="40" t="s">
        <v>12</v>
      </c>
      <c r="E30" s="41" t="s">
        <v>346</v>
      </c>
      <c r="F30" s="370">
        <v>1000</v>
      </c>
      <c r="G30" s="340">
        <v>973345</v>
      </c>
      <c r="H30" s="341">
        <v>973583</v>
      </c>
      <c r="I30" s="276">
        <f>G30-H30</f>
        <v>-238</v>
      </c>
      <c r="J30" s="276">
        <f>$F30*I30</f>
        <v>-238000</v>
      </c>
      <c r="K30" s="276">
        <f>J30/1000000</f>
        <v>-0.238</v>
      </c>
      <c r="L30" s="340">
        <v>7616</v>
      </c>
      <c r="M30" s="341">
        <v>7647</v>
      </c>
      <c r="N30" s="276">
        <f>L30-M30</f>
        <v>-31</v>
      </c>
      <c r="O30" s="276">
        <f>$F30*N30</f>
        <v>-31000</v>
      </c>
      <c r="P30" s="276">
        <f>O30/1000000</f>
        <v>-0.031</v>
      </c>
      <c r="Q30" s="466"/>
    </row>
    <row r="31" spans="1:17" s="462" customFormat="1" ht="15.75" customHeight="1">
      <c r="A31" s="360"/>
      <c r="B31" s="363" t="s">
        <v>32</v>
      </c>
      <c r="C31" s="364"/>
      <c r="D31" s="40"/>
      <c r="E31" s="40"/>
      <c r="F31" s="370"/>
      <c r="G31" s="340"/>
      <c r="H31" s="341"/>
      <c r="I31" s="276"/>
      <c r="J31" s="276"/>
      <c r="K31" s="130">
        <f>SUM(K16:K30)</f>
        <v>-0.43589999999999995</v>
      </c>
      <c r="L31" s="275"/>
      <c r="M31" s="276"/>
      <c r="N31" s="276"/>
      <c r="O31" s="276"/>
      <c r="P31" s="130">
        <f>SUM(P16:P30)</f>
        <v>-2.9891</v>
      </c>
      <c r="Q31" s="466"/>
    </row>
    <row r="32" spans="1:17" s="462" customFormat="1" ht="15.75" customHeight="1">
      <c r="A32" s="360">
        <v>22</v>
      </c>
      <c r="B32" s="361" t="s">
        <v>103</v>
      </c>
      <c r="C32" s="364">
        <v>4864910</v>
      </c>
      <c r="D32" s="40" t="s">
        <v>12</v>
      </c>
      <c r="E32" s="41" t="s">
        <v>346</v>
      </c>
      <c r="F32" s="370">
        <v>-1000</v>
      </c>
      <c r="G32" s="340">
        <v>946769</v>
      </c>
      <c r="H32" s="341">
        <v>946769</v>
      </c>
      <c r="I32" s="276">
        <f>G32-H32</f>
        <v>0</v>
      </c>
      <c r="J32" s="276">
        <f>$F32*I32</f>
        <v>0</v>
      </c>
      <c r="K32" s="276">
        <f>J32/1000000</f>
        <v>0</v>
      </c>
      <c r="L32" s="340">
        <v>940663</v>
      </c>
      <c r="M32" s="341">
        <v>940828</v>
      </c>
      <c r="N32" s="276">
        <f>L32-M32</f>
        <v>-165</v>
      </c>
      <c r="O32" s="276">
        <f>$F32*N32</f>
        <v>165000</v>
      </c>
      <c r="P32" s="276">
        <f>O32/1000000</f>
        <v>0.165</v>
      </c>
      <c r="Q32" s="466"/>
    </row>
    <row r="33" spans="1:17" s="462" customFormat="1" ht="15.75" customHeight="1">
      <c r="A33" s="360">
        <v>23</v>
      </c>
      <c r="B33" s="361" t="s">
        <v>104</v>
      </c>
      <c r="C33" s="364">
        <v>4864911</v>
      </c>
      <c r="D33" s="40" t="s">
        <v>12</v>
      </c>
      <c r="E33" s="41" t="s">
        <v>346</v>
      </c>
      <c r="F33" s="370">
        <v>-1000</v>
      </c>
      <c r="G33" s="340">
        <v>958552</v>
      </c>
      <c r="H33" s="341">
        <v>958547</v>
      </c>
      <c r="I33" s="276">
        <f>G33-H33</f>
        <v>5</v>
      </c>
      <c r="J33" s="276">
        <f>$F33*I33</f>
        <v>-5000</v>
      </c>
      <c r="K33" s="276">
        <f>J33/1000000</f>
        <v>-0.005</v>
      </c>
      <c r="L33" s="340">
        <v>953648</v>
      </c>
      <c r="M33" s="341">
        <v>953764</v>
      </c>
      <c r="N33" s="276">
        <f>L33-M33</f>
        <v>-116</v>
      </c>
      <c r="O33" s="276">
        <f>$F33*N33</f>
        <v>116000</v>
      </c>
      <c r="P33" s="276">
        <f>O33/1000000</f>
        <v>0.116</v>
      </c>
      <c r="Q33" s="466"/>
    </row>
    <row r="34" spans="1:17" s="462" customFormat="1" ht="15.75" customHeight="1">
      <c r="A34" s="360">
        <v>24</v>
      </c>
      <c r="B34" s="402" t="s">
        <v>145</v>
      </c>
      <c r="C34" s="371">
        <v>4902528</v>
      </c>
      <c r="D34" s="12" t="s">
        <v>12</v>
      </c>
      <c r="E34" s="41" t="s">
        <v>346</v>
      </c>
      <c r="F34" s="371">
        <v>300</v>
      </c>
      <c r="G34" s="340">
        <v>15</v>
      </c>
      <c r="H34" s="341">
        <v>15</v>
      </c>
      <c r="I34" s="276">
        <f>G34-H34</f>
        <v>0</v>
      </c>
      <c r="J34" s="276">
        <f>$F34*I34</f>
        <v>0</v>
      </c>
      <c r="K34" s="276">
        <f>J34/1000000</f>
        <v>0</v>
      </c>
      <c r="L34" s="340">
        <v>456</v>
      </c>
      <c r="M34" s="341">
        <v>456</v>
      </c>
      <c r="N34" s="276">
        <f>L34-M34</f>
        <v>0</v>
      </c>
      <c r="O34" s="276">
        <f>$F34*N34</f>
        <v>0</v>
      </c>
      <c r="P34" s="276">
        <f>O34/1000000</f>
        <v>0</v>
      </c>
      <c r="Q34" s="478"/>
    </row>
    <row r="35" spans="1:17" s="462" customFormat="1" ht="15.75" customHeight="1">
      <c r="A35" s="360"/>
      <c r="B35" s="363" t="s">
        <v>27</v>
      </c>
      <c r="C35" s="364"/>
      <c r="D35" s="40"/>
      <c r="E35" s="40"/>
      <c r="F35" s="370"/>
      <c r="G35" s="340"/>
      <c r="H35" s="341"/>
      <c r="I35" s="276"/>
      <c r="J35" s="276"/>
      <c r="K35" s="276"/>
      <c r="L35" s="275"/>
      <c r="M35" s="276"/>
      <c r="N35" s="276"/>
      <c r="O35" s="276"/>
      <c r="P35" s="276"/>
      <c r="Q35" s="466"/>
    </row>
    <row r="36" spans="1:17" s="462" customFormat="1" ht="15">
      <c r="A36" s="360">
        <v>25</v>
      </c>
      <c r="B36" s="326" t="s">
        <v>46</v>
      </c>
      <c r="C36" s="364">
        <v>4864854</v>
      </c>
      <c r="D36" s="44" t="s">
        <v>12</v>
      </c>
      <c r="E36" s="41" t="s">
        <v>346</v>
      </c>
      <c r="F36" s="370">
        <v>1000</v>
      </c>
      <c r="G36" s="340">
        <v>999994</v>
      </c>
      <c r="H36" s="341">
        <v>999994</v>
      </c>
      <c r="I36" s="276">
        <f>G36-H36</f>
        <v>0</v>
      </c>
      <c r="J36" s="276">
        <f>$F36*I36</f>
        <v>0</v>
      </c>
      <c r="K36" s="276">
        <f>J36/1000000</f>
        <v>0</v>
      </c>
      <c r="L36" s="340">
        <v>6071</v>
      </c>
      <c r="M36" s="341">
        <v>5228</v>
      </c>
      <c r="N36" s="276">
        <f>L36-M36</f>
        <v>843</v>
      </c>
      <c r="O36" s="276">
        <f>$F36*N36</f>
        <v>843000</v>
      </c>
      <c r="P36" s="276">
        <f>O36/1000000</f>
        <v>0.843</v>
      </c>
      <c r="Q36" s="500"/>
    </row>
    <row r="37" spans="1:17" s="462" customFormat="1" ht="15.75" customHeight="1">
      <c r="A37" s="360"/>
      <c r="B37" s="363" t="s">
        <v>105</v>
      </c>
      <c r="C37" s="364"/>
      <c r="D37" s="40"/>
      <c r="E37" s="40"/>
      <c r="F37" s="370"/>
      <c r="G37" s="340"/>
      <c r="H37" s="341"/>
      <c r="I37" s="276"/>
      <c r="J37" s="276"/>
      <c r="K37" s="276"/>
      <c r="L37" s="275"/>
      <c r="M37" s="276"/>
      <c r="N37" s="276"/>
      <c r="O37" s="276"/>
      <c r="P37" s="276"/>
      <c r="Q37" s="466"/>
    </row>
    <row r="38" spans="1:17" s="462" customFormat="1" ht="15.75" customHeight="1">
      <c r="A38" s="360">
        <v>26</v>
      </c>
      <c r="B38" s="361" t="s">
        <v>106</v>
      </c>
      <c r="C38" s="364">
        <v>5295179</v>
      </c>
      <c r="D38" s="40" t="s">
        <v>12</v>
      </c>
      <c r="E38" s="41" t="s">
        <v>346</v>
      </c>
      <c r="F38" s="370">
        <v>-500</v>
      </c>
      <c r="G38" s="340">
        <v>20691</v>
      </c>
      <c r="H38" s="341">
        <v>20674</v>
      </c>
      <c r="I38" s="276">
        <f>G38-H38</f>
        <v>17</v>
      </c>
      <c r="J38" s="276">
        <f>$F38*I38</f>
        <v>-8500</v>
      </c>
      <c r="K38" s="276">
        <f>J38/1000000</f>
        <v>-0.0085</v>
      </c>
      <c r="L38" s="340">
        <v>539</v>
      </c>
      <c r="M38" s="341">
        <v>1206</v>
      </c>
      <c r="N38" s="276">
        <f>L38-M38</f>
        <v>-667</v>
      </c>
      <c r="O38" s="276">
        <f>$F38*N38</f>
        <v>333500</v>
      </c>
      <c r="P38" s="276">
        <f>O38/1000000</f>
        <v>0.3335</v>
      </c>
      <c r="Q38" s="466"/>
    </row>
    <row r="39" spans="1:17" s="462" customFormat="1" ht="15.75" customHeight="1">
      <c r="A39" s="360">
        <v>27</v>
      </c>
      <c r="B39" s="361" t="s">
        <v>107</v>
      </c>
      <c r="C39" s="364">
        <v>4865029</v>
      </c>
      <c r="D39" s="40" t="s">
        <v>12</v>
      </c>
      <c r="E39" s="41" t="s">
        <v>346</v>
      </c>
      <c r="F39" s="370">
        <v>-1000</v>
      </c>
      <c r="G39" s="340">
        <v>11352</v>
      </c>
      <c r="H39" s="341">
        <v>11339</v>
      </c>
      <c r="I39" s="276">
        <f>G39-H39</f>
        <v>13</v>
      </c>
      <c r="J39" s="276">
        <f>$F39*I39</f>
        <v>-13000</v>
      </c>
      <c r="K39" s="276">
        <f>J39/1000000</f>
        <v>-0.013</v>
      </c>
      <c r="L39" s="340">
        <v>68</v>
      </c>
      <c r="M39" s="341">
        <v>98</v>
      </c>
      <c r="N39" s="276">
        <f>L39-M39</f>
        <v>-30</v>
      </c>
      <c r="O39" s="276">
        <f>$F39*N39</f>
        <v>30000</v>
      </c>
      <c r="P39" s="276">
        <f>O39/1000000</f>
        <v>0.03</v>
      </c>
      <c r="Q39" s="478"/>
    </row>
    <row r="40" spans="1:17" s="462" customFormat="1" ht="15.75" customHeight="1">
      <c r="A40" s="360">
        <v>28</v>
      </c>
      <c r="B40" s="361" t="s">
        <v>108</v>
      </c>
      <c r="C40" s="364">
        <v>5128420</v>
      </c>
      <c r="D40" s="40" t="s">
        <v>12</v>
      </c>
      <c r="E40" s="41" t="s">
        <v>346</v>
      </c>
      <c r="F40" s="370">
        <v>-1000</v>
      </c>
      <c r="G40" s="340">
        <v>992649</v>
      </c>
      <c r="H40" s="341">
        <v>992568</v>
      </c>
      <c r="I40" s="276">
        <f>G40-H40</f>
        <v>81</v>
      </c>
      <c r="J40" s="276">
        <f>$F40*I40</f>
        <v>-81000</v>
      </c>
      <c r="K40" s="276">
        <f>J40/1000000</f>
        <v>-0.081</v>
      </c>
      <c r="L40" s="340">
        <v>992084</v>
      </c>
      <c r="M40" s="341">
        <v>992160</v>
      </c>
      <c r="N40" s="276">
        <f>L40-M40</f>
        <v>-76</v>
      </c>
      <c r="O40" s="276">
        <f>$F40*N40</f>
        <v>76000</v>
      </c>
      <c r="P40" s="276">
        <f>O40/1000000</f>
        <v>0.076</v>
      </c>
      <c r="Q40" s="499"/>
    </row>
    <row r="41" spans="1:17" s="462" customFormat="1" ht="15.75" customHeight="1">
      <c r="A41" s="360">
        <v>29</v>
      </c>
      <c r="B41" s="326" t="s">
        <v>109</v>
      </c>
      <c r="C41" s="364">
        <v>4864906</v>
      </c>
      <c r="D41" s="40" t="s">
        <v>12</v>
      </c>
      <c r="E41" s="41" t="s">
        <v>346</v>
      </c>
      <c r="F41" s="370">
        <v>-1000</v>
      </c>
      <c r="G41" s="340">
        <v>997377</v>
      </c>
      <c r="H41" s="341">
        <v>997348</v>
      </c>
      <c r="I41" s="276">
        <f>G41-H41</f>
        <v>29</v>
      </c>
      <c r="J41" s="276">
        <f>$F41*I41</f>
        <v>-29000</v>
      </c>
      <c r="K41" s="276">
        <f>J41/1000000</f>
        <v>-0.029</v>
      </c>
      <c r="L41" s="340">
        <v>998926</v>
      </c>
      <c r="M41" s="341">
        <v>999077</v>
      </c>
      <c r="N41" s="276">
        <f>L41-M41</f>
        <v>-151</v>
      </c>
      <c r="O41" s="276">
        <f>$F41*N41</f>
        <v>151000</v>
      </c>
      <c r="P41" s="276">
        <f>O41/1000000</f>
        <v>0.151</v>
      </c>
      <c r="Q41" s="484"/>
    </row>
    <row r="42" spans="1:17" s="462" customFormat="1" ht="15.75" customHeight="1">
      <c r="A42" s="360"/>
      <c r="B42" s="363" t="s">
        <v>410</v>
      </c>
      <c r="C42" s="364"/>
      <c r="D42" s="470"/>
      <c r="E42" s="471"/>
      <c r="F42" s="370"/>
      <c r="G42" s="275"/>
      <c r="H42" s="276"/>
      <c r="I42" s="276"/>
      <c r="J42" s="276"/>
      <c r="K42" s="276"/>
      <c r="L42" s="275"/>
      <c r="M42" s="276"/>
      <c r="N42" s="276"/>
      <c r="O42" s="276"/>
      <c r="P42" s="276"/>
      <c r="Q42" s="493"/>
    </row>
    <row r="43" spans="1:17" s="462" customFormat="1" ht="15.75" customHeight="1">
      <c r="A43" s="360">
        <v>30</v>
      </c>
      <c r="B43" s="361" t="s">
        <v>106</v>
      </c>
      <c r="C43" s="364">
        <v>4865002</v>
      </c>
      <c r="D43" s="470" t="s">
        <v>12</v>
      </c>
      <c r="E43" s="471" t="s">
        <v>346</v>
      </c>
      <c r="F43" s="370">
        <v>-2000</v>
      </c>
      <c r="G43" s="340">
        <v>8145</v>
      </c>
      <c r="H43" s="341">
        <v>8168</v>
      </c>
      <c r="I43" s="276">
        <f>G43-H43</f>
        <v>-23</v>
      </c>
      <c r="J43" s="276">
        <f>$F43*I43</f>
        <v>46000</v>
      </c>
      <c r="K43" s="276">
        <f>J43/1000000</f>
        <v>0.046</v>
      </c>
      <c r="L43" s="340">
        <v>996225</v>
      </c>
      <c r="M43" s="341">
        <v>996481</v>
      </c>
      <c r="N43" s="276">
        <f>L43-M43</f>
        <v>-256</v>
      </c>
      <c r="O43" s="276">
        <f>$F43*N43</f>
        <v>512000</v>
      </c>
      <c r="P43" s="276">
        <f>O43/1000000</f>
        <v>0.512</v>
      </c>
      <c r="Q43" s="493"/>
    </row>
    <row r="44" spans="1:17" s="462" customFormat="1" ht="15.75" customHeight="1">
      <c r="A44" s="360">
        <v>31</v>
      </c>
      <c r="B44" s="361" t="s">
        <v>414</v>
      </c>
      <c r="C44" s="364">
        <v>5128456</v>
      </c>
      <c r="D44" s="470" t="s">
        <v>12</v>
      </c>
      <c r="E44" s="471" t="s">
        <v>346</v>
      </c>
      <c r="F44" s="370">
        <v>-1000</v>
      </c>
      <c r="G44" s="340">
        <v>863</v>
      </c>
      <c r="H44" s="341">
        <v>992</v>
      </c>
      <c r="I44" s="276">
        <f>G44-H44</f>
        <v>-129</v>
      </c>
      <c r="J44" s="276">
        <f>$F44*I44</f>
        <v>129000</v>
      </c>
      <c r="K44" s="276">
        <f>J44/1000000</f>
        <v>0.129</v>
      </c>
      <c r="L44" s="340">
        <v>214</v>
      </c>
      <c r="M44" s="341">
        <v>268</v>
      </c>
      <c r="N44" s="276">
        <f>L44-M44</f>
        <v>-54</v>
      </c>
      <c r="O44" s="276">
        <f>$F44*N44</f>
        <v>54000</v>
      </c>
      <c r="P44" s="276">
        <f>O44/1000000</f>
        <v>0.054</v>
      </c>
      <c r="Q44" s="472"/>
    </row>
    <row r="45" spans="1:17" s="462" customFormat="1" ht="15.75" customHeight="1">
      <c r="A45" s="360">
        <v>32</v>
      </c>
      <c r="B45" s="361" t="s">
        <v>411</v>
      </c>
      <c r="C45" s="364">
        <v>5128452</v>
      </c>
      <c r="D45" s="470" t="s">
        <v>12</v>
      </c>
      <c r="E45" s="471" t="s">
        <v>346</v>
      </c>
      <c r="F45" s="370">
        <v>-1000</v>
      </c>
      <c r="G45" s="340">
        <v>997598</v>
      </c>
      <c r="H45" s="341">
        <v>998130</v>
      </c>
      <c r="I45" s="276">
        <f>G45-H45</f>
        <v>-532</v>
      </c>
      <c r="J45" s="276">
        <f>$F45*I45</f>
        <v>532000</v>
      </c>
      <c r="K45" s="276">
        <f>J45/1000000</f>
        <v>0.532</v>
      </c>
      <c r="L45" s="340">
        <v>999665</v>
      </c>
      <c r="M45" s="341">
        <v>999685</v>
      </c>
      <c r="N45" s="276">
        <f>L45-M45</f>
        <v>-20</v>
      </c>
      <c r="O45" s="276">
        <f>$F45*N45</f>
        <v>20000</v>
      </c>
      <c r="P45" s="276">
        <f>O45/1000000</f>
        <v>0.02</v>
      </c>
      <c r="Q45" s="493"/>
    </row>
    <row r="46" spans="1:17" s="462" customFormat="1" ht="15.75" customHeight="1">
      <c r="A46" s="360"/>
      <c r="B46" s="363" t="s">
        <v>42</v>
      </c>
      <c r="C46" s="364"/>
      <c r="D46" s="40"/>
      <c r="E46" s="40"/>
      <c r="F46" s="370"/>
      <c r="G46" s="340"/>
      <c r="H46" s="341"/>
      <c r="I46" s="276"/>
      <c r="J46" s="276"/>
      <c r="K46" s="276"/>
      <c r="L46" s="275"/>
      <c r="M46" s="276"/>
      <c r="N46" s="276"/>
      <c r="O46" s="276"/>
      <c r="P46" s="276"/>
      <c r="Q46" s="466"/>
    </row>
    <row r="47" spans="1:17" s="462" customFormat="1" ht="15.75" customHeight="1">
      <c r="A47" s="360"/>
      <c r="B47" s="362" t="s">
        <v>18</v>
      </c>
      <c r="C47" s="364"/>
      <c r="D47" s="44"/>
      <c r="E47" s="44"/>
      <c r="F47" s="370"/>
      <c r="G47" s="340"/>
      <c r="H47" s="341"/>
      <c r="I47" s="276"/>
      <c r="J47" s="276"/>
      <c r="K47" s="276"/>
      <c r="L47" s="275"/>
      <c r="M47" s="276"/>
      <c r="N47" s="276"/>
      <c r="O47" s="276"/>
      <c r="P47" s="276"/>
      <c r="Q47" s="466"/>
    </row>
    <row r="48" spans="1:17" s="462" customFormat="1" ht="15.75" customHeight="1">
      <c r="A48" s="360">
        <v>33</v>
      </c>
      <c r="B48" s="361" t="s">
        <v>19</v>
      </c>
      <c r="C48" s="364">
        <v>4864875</v>
      </c>
      <c r="D48" s="40" t="s">
        <v>12</v>
      </c>
      <c r="E48" s="41" t="s">
        <v>346</v>
      </c>
      <c r="F48" s="370">
        <v>200</v>
      </c>
      <c r="G48" s="340">
        <v>999953</v>
      </c>
      <c r="H48" s="341">
        <v>999969</v>
      </c>
      <c r="I48" s="276">
        <f>G48-H48</f>
        <v>-16</v>
      </c>
      <c r="J48" s="276">
        <f>$F48*I48</f>
        <v>-3200</v>
      </c>
      <c r="K48" s="276">
        <f>J48/1000000</f>
        <v>-0.0032</v>
      </c>
      <c r="L48" s="340">
        <v>301</v>
      </c>
      <c r="M48" s="341">
        <v>252</v>
      </c>
      <c r="N48" s="276">
        <f>L48-M48</f>
        <v>49</v>
      </c>
      <c r="O48" s="276">
        <f>$F48*N48</f>
        <v>9800</v>
      </c>
      <c r="P48" s="276">
        <f>O48/1000000</f>
        <v>0.0098</v>
      </c>
      <c r="Q48" s="761"/>
    </row>
    <row r="49" spans="1:17" s="462" customFormat="1" ht="15.75" customHeight="1">
      <c r="A49" s="360">
        <v>34</v>
      </c>
      <c r="B49" s="361" t="s">
        <v>20</v>
      </c>
      <c r="C49" s="364">
        <v>4865144</v>
      </c>
      <c r="D49" s="40" t="s">
        <v>12</v>
      </c>
      <c r="E49" s="41" t="s">
        <v>346</v>
      </c>
      <c r="F49" s="370">
        <v>1000</v>
      </c>
      <c r="G49" s="340">
        <v>86943</v>
      </c>
      <c r="H49" s="341">
        <v>86959</v>
      </c>
      <c r="I49" s="276">
        <f>G49-H49</f>
        <v>-16</v>
      </c>
      <c r="J49" s="276">
        <f>$F49*I49</f>
        <v>-16000</v>
      </c>
      <c r="K49" s="276">
        <f>J49/1000000</f>
        <v>-0.016</v>
      </c>
      <c r="L49" s="340">
        <v>124023</v>
      </c>
      <c r="M49" s="341">
        <v>123969</v>
      </c>
      <c r="N49" s="276">
        <f>L49-M49</f>
        <v>54</v>
      </c>
      <c r="O49" s="276">
        <f>$F49*N49</f>
        <v>54000</v>
      </c>
      <c r="P49" s="276">
        <f>O49/1000000</f>
        <v>0.054</v>
      </c>
      <c r="Q49" s="466"/>
    </row>
    <row r="50" spans="1:17" s="462" customFormat="1" ht="15.75" customHeight="1">
      <c r="A50" s="360"/>
      <c r="B50" s="363" t="s">
        <v>119</v>
      </c>
      <c r="C50" s="364"/>
      <c r="D50" s="40"/>
      <c r="E50" s="40"/>
      <c r="F50" s="370"/>
      <c r="G50" s="340"/>
      <c r="H50" s="341"/>
      <c r="I50" s="276"/>
      <c r="J50" s="276"/>
      <c r="K50" s="276"/>
      <c r="L50" s="275"/>
      <c r="M50" s="276"/>
      <c r="N50" s="276"/>
      <c r="O50" s="276"/>
      <c r="P50" s="276"/>
      <c r="Q50" s="466"/>
    </row>
    <row r="51" spans="1:17" s="462" customFormat="1" ht="15.75" customHeight="1">
      <c r="A51" s="360">
        <v>35</v>
      </c>
      <c r="B51" s="361" t="s">
        <v>120</v>
      </c>
      <c r="C51" s="364">
        <v>5295199</v>
      </c>
      <c r="D51" s="40" t="s">
        <v>12</v>
      </c>
      <c r="E51" s="41" t="s">
        <v>346</v>
      </c>
      <c r="F51" s="370">
        <v>1000</v>
      </c>
      <c r="G51" s="340">
        <v>998066</v>
      </c>
      <c r="H51" s="341">
        <v>998066</v>
      </c>
      <c r="I51" s="276">
        <f>G51-H51</f>
        <v>0</v>
      </c>
      <c r="J51" s="276">
        <f>$F51*I51</f>
        <v>0</v>
      </c>
      <c r="K51" s="276">
        <f>J51/1000000</f>
        <v>0</v>
      </c>
      <c r="L51" s="340">
        <v>1141</v>
      </c>
      <c r="M51" s="341">
        <v>1141</v>
      </c>
      <c r="N51" s="276">
        <f>L51-M51</f>
        <v>0</v>
      </c>
      <c r="O51" s="276">
        <f>$F51*N51</f>
        <v>0</v>
      </c>
      <c r="P51" s="276">
        <f>O51/1000000</f>
        <v>0</v>
      </c>
      <c r="Q51" s="466"/>
    </row>
    <row r="52" spans="1:17" s="505" customFormat="1" ht="15.75" customHeight="1">
      <c r="A52" s="348">
        <v>36</v>
      </c>
      <c r="B52" s="326" t="s">
        <v>121</v>
      </c>
      <c r="C52" s="364">
        <v>4865135</v>
      </c>
      <c r="D52" s="44" t="s">
        <v>12</v>
      </c>
      <c r="E52" s="41" t="s">
        <v>346</v>
      </c>
      <c r="F52" s="364">
        <v>1000</v>
      </c>
      <c r="G52" s="340">
        <v>151261</v>
      </c>
      <c r="H52" s="341">
        <v>151257</v>
      </c>
      <c r="I52" s="276">
        <f>G52-H52</f>
        <v>4</v>
      </c>
      <c r="J52" s="276">
        <f>$F52*I52</f>
        <v>4000</v>
      </c>
      <c r="K52" s="276">
        <f>J52/1000000</f>
        <v>0.004</v>
      </c>
      <c r="L52" s="340">
        <v>53606</v>
      </c>
      <c r="M52" s="341">
        <v>53366</v>
      </c>
      <c r="N52" s="276">
        <f>L52-M52</f>
        <v>240</v>
      </c>
      <c r="O52" s="276">
        <f>$F52*N52</f>
        <v>240000</v>
      </c>
      <c r="P52" s="276">
        <f>O52/1000000</f>
        <v>0.24</v>
      </c>
      <c r="Q52" s="340"/>
    </row>
    <row r="53" spans="1:17" s="462" customFormat="1" ht="15.75" customHeight="1">
      <c r="A53" s="348"/>
      <c r="B53" s="362" t="s">
        <v>449</v>
      </c>
      <c r="C53" s="364"/>
      <c r="D53" s="44"/>
      <c r="E53" s="41"/>
      <c r="F53" s="364"/>
      <c r="G53" s="340"/>
      <c r="H53" s="341"/>
      <c r="I53" s="276"/>
      <c r="J53" s="276"/>
      <c r="K53" s="276"/>
      <c r="L53" s="340"/>
      <c r="M53" s="341"/>
      <c r="N53" s="276"/>
      <c r="O53" s="276"/>
      <c r="P53" s="276"/>
      <c r="Q53" s="340"/>
    </row>
    <row r="54" spans="1:17" s="462" customFormat="1" ht="15.75" customHeight="1">
      <c r="A54" s="348">
        <v>37</v>
      </c>
      <c r="B54" s="326" t="s">
        <v>36</v>
      </c>
      <c r="C54" s="364">
        <v>5295145</v>
      </c>
      <c r="D54" s="44" t="s">
        <v>12</v>
      </c>
      <c r="E54" s="41" t="s">
        <v>346</v>
      </c>
      <c r="F54" s="364">
        <v>-1000</v>
      </c>
      <c r="G54" s="340">
        <v>999947</v>
      </c>
      <c r="H54" s="341">
        <v>999982</v>
      </c>
      <c r="I54" s="276">
        <f>G54-H54</f>
        <v>-35</v>
      </c>
      <c r="J54" s="276">
        <f>$F54*I54</f>
        <v>35000</v>
      </c>
      <c r="K54" s="276">
        <f>J54/1000000</f>
        <v>0.035</v>
      </c>
      <c r="L54" s="340">
        <v>999986</v>
      </c>
      <c r="M54" s="341">
        <v>999990</v>
      </c>
      <c r="N54" s="276">
        <f>L54-M54</f>
        <v>-4</v>
      </c>
      <c r="O54" s="276">
        <f>$F54*N54</f>
        <v>4000</v>
      </c>
      <c r="P54" s="276">
        <f>O54/1000000</f>
        <v>0.004</v>
      </c>
      <c r="Q54" s="340"/>
    </row>
    <row r="55" spans="1:17" s="462" customFormat="1" ht="15.75" customHeight="1" thickBot="1">
      <c r="A55" s="749">
        <v>38</v>
      </c>
      <c r="B55" s="750" t="s">
        <v>175</v>
      </c>
      <c r="C55" s="365">
        <v>5295146</v>
      </c>
      <c r="D55" s="365" t="s">
        <v>12</v>
      </c>
      <c r="E55" s="365" t="s">
        <v>346</v>
      </c>
      <c r="F55" s="365">
        <v>-1000</v>
      </c>
      <c r="G55" s="340">
        <v>999778</v>
      </c>
      <c r="H55" s="365">
        <v>999808</v>
      </c>
      <c r="I55" s="365">
        <f>G55-H55</f>
        <v>-30</v>
      </c>
      <c r="J55" s="365">
        <f>$F55*I55</f>
        <v>30000</v>
      </c>
      <c r="K55" s="365">
        <f>J55/1000000</f>
        <v>0.03</v>
      </c>
      <c r="L55" s="340">
        <v>999930</v>
      </c>
      <c r="M55" s="365">
        <v>999930</v>
      </c>
      <c r="N55" s="365">
        <f>L55-M55</f>
        <v>0</v>
      </c>
      <c r="O55" s="365">
        <f>$F55*N55</f>
        <v>0</v>
      </c>
      <c r="P55" s="365">
        <f>O55/1000000</f>
        <v>0</v>
      </c>
      <c r="Q55" s="464"/>
    </row>
    <row r="56" spans="1:17" s="462" customFormat="1" ht="12" customHeight="1" thickTop="1">
      <c r="A56" s="348"/>
      <c r="B56" s="326"/>
      <c r="C56" s="364"/>
      <c r="D56" s="44"/>
      <c r="E56" s="41"/>
      <c r="F56" s="364"/>
      <c r="G56" s="341"/>
      <c r="H56" s="341"/>
      <c r="I56" s="276"/>
      <c r="J56" s="276"/>
      <c r="K56" s="276"/>
      <c r="L56" s="341"/>
      <c r="M56" s="341"/>
      <c r="N56" s="276"/>
      <c r="O56" s="276"/>
      <c r="P56" s="276"/>
      <c r="Q56" s="505"/>
    </row>
    <row r="57" spans="2:16" ht="16.5">
      <c r="B57" s="16" t="s">
        <v>139</v>
      </c>
      <c r="F57" s="200"/>
      <c r="I57" s="17"/>
      <c r="J57" s="17"/>
      <c r="K57" s="394">
        <f>SUM(K8:K52)-K31</f>
        <v>0.22335040000000017</v>
      </c>
      <c r="N57" s="17"/>
      <c r="O57" s="17"/>
      <c r="P57" s="394">
        <f>SUM(P8:P52)-P31</f>
        <v>2.479985299999999</v>
      </c>
    </row>
    <row r="58" spans="2:16" ht="1.5" customHeight="1">
      <c r="B58" s="16"/>
      <c r="F58" s="200"/>
      <c r="I58" s="17"/>
      <c r="J58" s="17"/>
      <c r="K58" s="28"/>
      <c r="N58" s="17"/>
      <c r="O58" s="17"/>
      <c r="P58" s="28"/>
    </row>
    <row r="59" spans="2:16" ht="16.5">
      <c r="B59" s="16" t="s">
        <v>140</v>
      </c>
      <c r="F59" s="200"/>
      <c r="I59" s="17"/>
      <c r="J59" s="17"/>
      <c r="K59" s="394">
        <f>SUM(K57:K58)</f>
        <v>0.22335040000000017</v>
      </c>
      <c r="N59" s="17"/>
      <c r="O59" s="17"/>
      <c r="P59" s="394">
        <f>SUM(P57:P58)</f>
        <v>2.479985299999999</v>
      </c>
    </row>
    <row r="60" ht="15">
      <c r="F60" s="200"/>
    </row>
    <row r="61" spans="6:17" ht="15">
      <c r="F61" s="200"/>
      <c r="Q61" s="255" t="str">
        <f>NDPL!$Q$1</f>
        <v>JULY -2017</v>
      </c>
    </row>
    <row r="62" ht="15">
      <c r="F62" s="200"/>
    </row>
    <row r="63" spans="6:17" ht="15">
      <c r="F63" s="200"/>
      <c r="Q63" s="255"/>
    </row>
    <row r="64" spans="1:16" ht="18.75" thickBot="1">
      <c r="A64" s="88" t="s">
        <v>246</v>
      </c>
      <c r="F64" s="200"/>
      <c r="G64" s="6"/>
      <c r="H64" s="6"/>
      <c r="I64" s="48" t="s">
        <v>7</v>
      </c>
      <c r="J64" s="18"/>
      <c r="K64" s="18"/>
      <c r="L64" s="18"/>
      <c r="M64" s="18"/>
      <c r="N64" s="48" t="s">
        <v>398</v>
      </c>
      <c r="O64" s="18"/>
      <c r="P64" s="18"/>
    </row>
    <row r="65" spans="1:17" ht="39.75" thickBot="1" thickTop="1">
      <c r="A65" s="35" t="s">
        <v>8</v>
      </c>
      <c r="B65" s="32" t="s">
        <v>9</v>
      </c>
      <c r="C65" s="33" t="s">
        <v>1</v>
      </c>
      <c r="D65" s="33" t="s">
        <v>2</v>
      </c>
      <c r="E65" s="33" t="s">
        <v>3</v>
      </c>
      <c r="F65" s="33" t="s">
        <v>10</v>
      </c>
      <c r="G65" s="35" t="str">
        <f>NDPL!G5</f>
        <v>FINAL READING 01/08/2017</v>
      </c>
      <c r="H65" s="33" t="str">
        <f>NDPL!H5</f>
        <v>INTIAL READING 01/07/2017</v>
      </c>
      <c r="I65" s="33" t="s">
        <v>4</v>
      </c>
      <c r="J65" s="33" t="s">
        <v>5</v>
      </c>
      <c r="K65" s="33" t="s">
        <v>6</v>
      </c>
      <c r="L65" s="35" t="str">
        <f>NDPL!G5</f>
        <v>FINAL READING 01/08/2017</v>
      </c>
      <c r="M65" s="33" t="str">
        <f>NDPL!H5</f>
        <v>INTIAL READING 01/07/2017</v>
      </c>
      <c r="N65" s="33" t="s">
        <v>4</v>
      </c>
      <c r="O65" s="33" t="s">
        <v>5</v>
      </c>
      <c r="P65" s="33" t="s">
        <v>6</v>
      </c>
      <c r="Q65" s="34" t="s">
        <v>309</v>
      </c>
    </row>
    <row r="66" spans="1:16" ht="17.25" thickBot="1" thickTop="1">
      <c r="A66" s="19"/>
      <c r="B66" s="89"/>
      <c r="C66" s="19"/>
      <c r="D66" s="19"/>
      <c r="E66" s="19"/>
      <c r="F66" s="327"/>
      <c r="G66" s="19"/>
      <c r="H66" s="19"/>
      <c r="I66" s="19"/>
      <c r="J66" s="19"/>
      <c r="K66" s="19"/>
      <c r="L66" s="19"/>
      <c r="M66" s="19"/>
      <c r="N66" s="19"/>
      <c r="O66" s="19"/>
      <c r="P66" s="19"/>
    </row>
    <row r="67" spans="1:17" ht="15.75" customHeight="1" thickTop="1">
      <c r="A67" s="358"/>
      <c r="B67" s="359" t="s">
        <v>125</v>
      </c>
      <c r="C67" s="36"/>
      <c r="D67" s="36"/>
      <c r="E67" s="36"/>
      <c r="F67" s="328"/>
      <c r="G67" s="29"/>
      <c r="H67" s="474"/>
      <c r="I67" s="474"/>
      <c r="J67" s="474"/>
      <c r="K67" s="474"/>
      <c r="L67" s="29"/>
      <c r="M67" s="474"/>
      <c r="N67" s="474"/>
      <c r="O67" s="474"/>
      <c r="P67" s="474"/>
      <c r="Q67" s="573"/>
    </row>
    <row r="68" spans="1:17" s="462" customFormat="1" ht="15.75" customHeight="1">
      <c r="A68" s="360">
        <v>1</v>
      </c>
      <c r="B68" s="361" t="s">
        <v>15</v>
      </c>
      <c r="C68" s="364">
        <v>4864968</v>
      </c>
      <c r="D68" s="40" t="s">
        <v>12</v>
      </c>
      <c r="E68" s="41" t="s">
        <v>346</v>
      </c>
      <c r="F68" s="370">
        <v>-1000</v>
      </c>
      <c r="G68" s="340">
        <v>979313</v>
      </c>
      <c r="H68" s="341">
        <v>979359</v>
      </c>
      <c r="I68" s="341">
        <f>G68-H68</f>
        <v>-46</v>
      </c>
      <c r="J68" s="341">
        <f>$F68*I68</f>
        <v>46000</v>
      </c>
      <c r="K68" s="341">
        <f>J68/1000000</f>
        <v>0.046</v>
      </c>
      <c r="L68" s="340">
        <v>879895</v>
      </c>
      <c r="M68" s="341">
        <v>880376</v>
      </c>
      <c r="N68" s="341">
        <f>L68-M68</f>
        <v>-481</v>
      </c>
      <c r="O68" s="341">
        <f>$F68*N68</f>
        <v>481000</v>
      </c>
      <c r="P68" s="341">
        <f>O68/1000000</f>
        <v>0.481</v>
      </c>
      <c r="Q68" s="466"/>
    </row>
    <row r="69" spans="1:17" s="462" customFormat="1" ht="15.75" customHeight="1">
      <c r="A69" s="360">
        <v>2</v>
      </c>
      <c r="B69" s="361" t="s">
        <v>16</v>
      </c>
      <c r="C69" s="364">
        <v>5295149</v>
      </c>
      <c r="D69" s="40" t="s">
        <v>12</v>
      </c>
      <c r="E69" s="41" t="s">
        <v>346</v>
      </c>
      <c r="F69" s="370">
        <v>-1000</v>
      </c>
      <c r="G69" s="340">
        <v>993673</v>
      </c>
      <c r="H69" s="341">
        <v>993701</v>
      </c>
      <c r="I69" s="341">
        <f>G69-H69</f>
        <v>-28</v>
      </c>
      <c r="J69" s="341">
        <f>$F69*I69</f>
        <v>28000</v>
      </c>
      <c r="K69" s="341">
        <f>J69/1000000</f>
        <v>0.028</v>
      </c>
      <c r="L69" s="340">
        <v>963641</v>
      </c>
      <c r="M69" s="341">
        <v>964528</v>
      </c>
      <c r="N69" s="341">
        <f>L69-M69</f>
        <v>-887</v>
      </c>
      <c r="O69" s="341">
        <f>$F69*N69</f>
        <v>887000</v>
      </c>
      <c r="P69" s="341">
        <f>O69/1000000</f>
        <v>0.887</v>
      </c>
      <c r="Q69" s="466"/>
    </row>
    <row r="70" spans="1:17" s="462" customFormat="1" ht="15">
      <c r="A70" s="360">
        <v>3</v>
      </c>
      <c r="B70" s="361" t="s">
        <v>17</v>
      </c>
      <c r="C70" s="364">
        <v>5295177</v>
      </c>
      <c r="D70" s="40" t="s">
        <v>12</v>
      </c>
      <c r="E70" s="41" t="s">
        <v>346</v>
      </c>
      <c r="F70" s="370">
        <v>-500</v>
      </c>
      <c r="G70" s="340">
        <v>914210</v>
      </c>
      <c r="H70" s="341">
        <v>914344</v>
      </c>
      <c r="I70" s="341">
        <f>G70-H70</f>
        <v>-134</v>
      </c>
      <c r="J70" s="341">
        <f>$F70*I70</f>
        <v>67000</v>
      </c>
      <c r="K70" s="341">
        <f>J70/1000000</f>
        <v>0.067</v>
      </c>
      <c r="L70" s="340">
        <v>991118</v>
      </c>
      <c r="M70" s="341">
        <v>991859</v>
      </c>
      <c r="N70" s="341">
        <f>L70-M70</f>
        <v>-741</v>
      </c>
      <c r="O70" s="341">
        <f>$F70*N70</f>
        <v>370500</v>
      </c>
      <c r="P70" s="341">
        <f>O70/1000000</f>
        <v>0.3705</v>
      </c>
      <c r="Q70" s="463"/>
    </row>
    <row r="71" spans="1:17" s="462" customFormat="1" ht="15">
      <c r="A71" s="360"/>
      <c r="B71" s="361"/>
      <c r="C71" s="364">
        <v>4865033</v>
      </c>
      <c r="D71" s="40" t="s">
        <v>12</v>
      </c>
      <c r="E71" s="41" t="s">
        <v>346</v>
      </c>
      <c r="F71" s="370">
        <v>-1000</v>
      </c>
      <c r="G71" s="340">
        <v>0</v>
      </c>
      <c r="H71" s="341">
        <v>0</v>
      </c>
      <c r="I71" s="341">
        <f>G71-H71</f>
        <v>0</v>
      </c>
      <c r="J71" s="341">
        <f>$F71*I71</f>
        <v>0</v>
      </c>
      <c r="K71" s="341">
        <f>J71/1000000</f>
        <v>0</v>
      </c>
      <c r="L71" s="340">
        <v>999922</v>
      </c>
      <c r="M71" s="341">
        <v>1000000</v>
      </c>
      <c r="N71" s="341">
        <f>L71-M71</f>
        <v>-78</v>
      </c>
      <c r="O71" s="341">
        <f>$F71*N71</f>
        <v>78000</v>
      </c>
      <c r="P71" s="341">
        <f>O71/1000000</f>
        <v>0.078</v>
      </c>
      <c r="Q71" s="463" t="s">
        <v>461</v>
      </c>
    </row>
    <row r="72" spans="1:17" s="462" customFormat="1" ht="15">
      <c r="A72" s="360">
        <v>4</v>
      </c>
      <c r="B72" s="361" t="s">
        <v>165</v>
      </c>
      <c r="C72" s="364">
        <v>5100231</v>
      </c>
      <c r="D72" s="40" t="s">
        <v>12</v>
      </c>
      <c r="E72" s="41" t="s">
        <v>346</v>
      </c>
      <c r="F72" s="370">
        <v>-2000</v>
      </c>
      <c r="G72" s="340">
        <v>991271</v>
      </c>
      <c r="H72" s="341">
        <v>991379</v>
      </c>
      <c r="I72" s="341">
        <f>G72-H72</f>
        <v>-108</v>
      </c>
      <c r="J72" s="341">
        <f>$F72*I72</f>
        <v>216000</v>
      </c>
      <c r="K72" s="341">
        <f>J72/1000000</f>
        <v>0.216</v>
      </c>
      <c r="L72" s="340">
        <v>972414</v>
      </c>
      <c r="M72" s="341">
        <v>972795</v>
      </c>
      <c r="N72" s="341">
        <f>L72-M72</f>
        <v>-381</v>
      </c>
      <c r="O72" s="341">
        <f>$F72*N72</f>
        <v>762000</v>
      </c>
      <c r="P72" s="341">
        <f>O72/1000000</f>
        <v>0.762</v>
      </c>
      <c r="Q72" s="503"/>
    </row>
    <row r="73" spans="1:17" s="462" customFormat="1" ht="15.75" customHeight="1">
      <c r="A73" s="360"/>
      <c r="B73" s="362" t="s">
        <v>126</v>
      </c>
      <c r="C73" s="364"/>
      <c r="D73" s="44"/>
      <c r="E73" s="44"/>
      <c r="F73" s="370"/>
      <c r="G73" s="340"/>
      <c r="H73" s="341"/>
      <c r="I73" s="483"/>
      <c r="J73" s="483"/>
      <c r="K73" s="483"/>
      <c r="L73" s="340"/>
      <c r="M73" s="483"/>
      <c r="N73" s="483"/>
      <c r="O73" s="483"/>
      <c r="P73" s="483"/>
      <c r="Q73" s="466"/>
    </row>
    <row r="74" spans="1:17" s="462" customFormat="1" ht="15.75" customHeight="1">
      <c r="A74" s="360">
        <v>5</v>
      </c>
      <c r="B74" s="361" t="s">
        <v>127</v>
      </c>
      <c r="C74" s="364">
        <v>4864978</v>
      </c>
      <c r="D74" s="40" t="s">
        <v>12</v>
      </c>
      <c r="E74" s="41" t="s">
        <v>346</v>
      </c>
      <c r="F74" s="370">
        <v>-1000</v>
      </c>
      <c r="G74" s="340">
        <v>998893</v>
      </c>
      <c r="H74" s="341">
        <v>998974</v>
      </c>
      <c r="I74" s="483">
        <f aca="true" t="shared" si="12" ref="I74:I80">G74-H74</f>
        <v>-81</v>
      </c>
      <c r="J74" s="483">
        <f aca="true" t="shared" si="13" ref="J74:J80">$F74*I74</f>
        <v>81000</v>
      </c>
      <c r="K74" s="483">
        <f aca="true" t="shared" si="14" ref="K74:K80">J74/1000000</f>
        <v>0.081</v>
      </c>
      <c r="L74" s="340">
        <v>999193</v>
      </c>
      <c r="M74" s="341">
        <v>999356</v>
      </c>
      <c r="N74" s="483">
        <f aca="true" t="shared" si="15" ref="N74:N81">L74-M74</f>
        <v>-163</v>
      </c>
      <c r="O74" s="483">
        <f aca="true" t="shared" si="16" ref="O74:O81">$F74*N74</f>
        <v>163000</v>
      </c>
      <c r="P74" s="483">
        <f aca="true" t="shared" si="17" ref="P74:P81">O74/1000000</f>
        <v>0.163</v>
      </c>
      <c r="Q74" s="466"/>
    </row>
    <row r="75" spans="1:17" s="462" customFormat="1" ht="15.75" customHeight="1">
      <c r="A75" s="360">
        <v>6</v>
      </c>
      <c r="B75" s="361" t="s">
        <v>128</v>
      </c>
      <c r="C75" s="364">
        <v>5128449</v>
      </c>
      <c r="D75" s="40" t="s">
        <v>12</v>
      </c>
      <c r="E75" s="41" t="s">
        <v>346</v>
      </c>
      <c r="F75" s="370">
        <v>-1000</v>
      </c>
      <c r="G75" s="340">
        <v>995102</v>
      </c>
      <c r="H75" s="341">
        <v>995213</v>
      </c>
      <c r="I75" s="483">
        <f t="shared" si="12"/>
        <v>-111</v>
      </c>
      <c r="J75" s="483">
        <f t="shared" si="13"/>
        <v>111000</v>
      </c>
      <c r="K75" s="483">
        <f t="shared" si="14"/>
        <v>0.111</v>
      </c>
      <c r="L75" s="340">
        <v>998633</v>
      </c>
      <c r="M75" s="341">
        <v>998779</v>
      </c>
      <c r="N75" s="483">
        <f t="shared" si="15"/>
        <v>-146</v>
      </c>
      <c r="O75" s="483">
        <f t="shared" si="16"/>
        <v>146000</v>
      </c>
      <c r="P75" s="483">
        <f t="shared" si="17"/>
        <v>0.146</v>
      </c>
      <c r="Q75" s="466"/>
    </row>
    <row r="76" spans="1:17" s="462" customFormat="1" ht="15.75" customHeight="1">
      <c r="A76" s="360">
        <v>7</v>
      </c>
      <c r="B76" s="361" t="s">
        <v>129</v>
      </c>
      <c r="C76" s="364">
        <v>5295141</v>
      </c>
      <c r="D76" s="40" t="s">
        <v>12</v>
      </c>
      <c r="E76" s="41" t="s">
        <v>346</v>
      </c>
      <c r="F76" s="370">
        <v>-1000</v>
      </c>
      <c r="G76" s="340">
        <v>3439</v>
      </c>
      <c r="H76" s="341">
        <v>2992</v>
      </c>
      <c r="I76" s="483">
        <f t="shared" si="12"/>
        <v>447</v>
      </c>
      <c r="J76" s="483">
        <f t="shared" si="13"/>
        <v>-447000</v>
      </c>
      <c r="K76" s="483">
        <f t="shared" si="14"/>
        <v>-0.447</v>
      </c>
      <c r="L76" s="340">
        <v>999641</v>
      </c>
      <c r="M76" s="341">
        <v>999688</v>
      </c>
      <c r="N76" s="483">
        <f t="shared" si="15"/>
        <v>-47</v>
      </c>
      <c r="O76" s="483">
        <f t="shared" si="16"/>
        <v>47000</v>
      </c>
      <c r="P76" s="483">
        <f t="shared" si="17"/>
        <v>0.047</v>
      </c>
      <c r="Q76" s="466"/>
    </row>
    <row r="77" spans="1:17" s="462" customFormat="1" ht="15.75" customHeight="1">
      <c r="A77" s="360">
        <v>8</v>
      </c>
      <c r="B77" s="361" t="s">
        <v>130</v>
      </c>
      <c r="C77" s="364">
        <v>4865167</v>
      </c>
      <c r="D77" s="40" t="s">
        <v>12</v>
      </c>
      <c r="E77" s="41" t="s">
        <v>346</v>
      </c>
      <c r="F77" s="370">
        <v>-1000</v>
      </c>
      <c r="G77" s="340">
        <v>1655</v>
      </c>
      <c r="H77" s="276">
        <v>1655</v>
      </c>
      <c r="I77" s="483">
        <f t="shared" si="12"/>
        <v>0</v>
      </c>
      <c r="J77" s="483">
        <f t="shared" si="13"/>
        <v>0</v>
      </c>
      <c r="K77" s="483">
        <f t="shared" si="14"/>
        <v>0</v>
      </c>
      <c r="L77" s="340">
        <v>980809</v>
      </c>
      <c r="M77" s="341">
        <v>980809</v>
      </c>
      <c r="N77" s="483">
        <f t="shared" si="15"/>
        <v>0</v>
      </c>
      <c r="O77" s="483">
        <f t="shared" si="16"/>
        <v>0</v>
      </c>
      <c r="P77" s="483">
        <f t="shared" si="17"/>
        <v>0</v>
      </c>
      <c r="Q77" s="466"/>
    </row>
    <row r="78" spans="1:17" s="514" customFormat="1" ht="15">
      <c r="A78" s="556">
        <v>9</v>
      </c>
      <c r="B78" s="557" t="s">
        <v>131</v>
      </c>
      <c r="C78" s="558">
        <v>5295134</v>
      </c>
      <c r="D78" s="64" t="s">
        <v>12</v>
      </c>
      <c r="E78" s="65" t="s">
        <v>346</v>
      </c>
      <c r="F78" s="370">
        <v>-1000</v>
      </c>
      <c r="G78" s="340">
        <v>983828</v>
      </c>
      <c r="H78" s="341">
        <v>983777</v>
      </c>
      <c r="I78" s="483">
        <f t="shared" si="12"/>
        <v>51</v>
      </c>
      <c r="J78" s="483">
        <f t="shared" si="13"/>
        <v>-51000</v>
      </c>
      <c r="K78" s="483">
        <f t="shared" si="14"/>
        <v>-0.051</v>
      </c>
      <c r="L78" s="340">
        <v>937477</v>
      </c>
      <c r="M78" s="341">
        <v>937514</v>
      </c>
      <c r="N78" s="483">
        <f t="shared" si="15"/>
        <v>-37</v>
      </c>
      <c r="O78" s="483">
        <f t="shared" si="16"/>
        <v>37000</v>
      </c>
      <c r="P78" s="483">
        <f t="shared" si="17"/>
        <v>0.037</v>
      </c>
      <c r="Q78" s="559"/>
    </row>
    <row r="79" spans="1:17" s="514" customFormat="1" ht="15">
      <c r="A79" s="556"/>
      <c r="B79" s="557"/>
      <c r="C79" s="558"/>
      <c r="D79" s="64"/>
      <c r="E79" s="65"/>
      <c r="F79" s="370">
        <v>-1000</v>
      </c>
      <c r="G79" s="340"/>
      <c r="H79" s="341"/>
      <c r="I79" s="483"/>
      <c r="J79" s="483"/>
      <c r="K79" s="483"/>
      <c r="L79" s="340">
        <v>969178</v>
      </c>
      <c r="M79" s="341">
        <v>969229</v>
      </c>
      <c r="N79" s="483">
        <f t="shared" si="15"/>
        <v>-51</v>
      </c>
      <c r="O79" s="483">
        <f t="shared" si="16"/>
        <v>51000</v>
      </c>
      <c r="P79" s="483">
        <f t="shared" si="17"/>
        <v>0.051</v>
      </c>
      <c r="Q79" s="559"/>
    </row>
    <row r="80" spans="1:17" s="462" customFormat="1" ht="15.75" customHeight="1">
      <c r="A80" s="360">
        <v>10</v>
      </c>
      <c r="B80" s="361" t="s">
        <v>132</v>
      </c>
      <c r="C80" s="364">
        <v>5295135</v>
      </c>
      <c r="D80" s="40" t="s">
        <v>12</v>
      </c>
      <c r="E80" s="41" t="s">
        <v>346</v>
      </c>
      <c r="F80" s="370">
        <v>-1000</v>
      </c>
      <c r="G80" s="340">
        <v>989343</v>
      </c>
      <c r="H80" s="341">
        <v>989281</v>
      </c>
      <c r="I80" s="341">
        <f t="shared" si="12"/>
        <v>62</v>
      </c>
      <c r="J80" s="341">
        <f t="shared" si="13"/>
        <v>-62000</v>
      </c>
      <c r="K80" s="341">
        <f t="shared" si="14"/>
        <v>-0.062</v>
      </c>
      <c r="L80" s="340">
        <v>989855</v>
      </c>
      <c r="M80" s="341">
        <v>989909</v>
      </c>
      <c r="N80" s="341">
        <f t="shared" si="15"/>
        <v>-54</v>
      </c>
      <c r="O80" s="341">
        <f t="shared" si="16"/>
        <v>54000</v>
      </c>
      <c r="P80" s="341">
        <f t="shared" si="17"/>
        <v>0.054</v>
      </c>
      <c r="Q80" s="503"/>
    </row>
    <row r="81" spans="1:17" s="462" customFormat="1" ht="15.75" customHeight="1">
      <c r="A81" s="360"/>
      <c r="B81" s="361"/>
      <c r="C81" s="364"/>
      <c r="D81" s="40"/>
      <c r="E81" s="41"/>
      <c r="F81" s="370">
        <v>-1000</v>
      </c>
      <c r="G81" s="340"/>
      <c r="H81" s="341"/>
      <c r="I81" s="341"/>
      <c r="J81" s="341"/>
      <c r="K81" s="341"/>
      <c r="L81" s="340">
        <v>994600</v>
      </c>
      <c r="M81" s="341">
        <v>994629</v>
      </c>
      <c r="N81" s="341">
        <f t="shared" si="15"/>
        <v>-29</v>
      </c>
      <c r="O81" s="341">
        <f t="shared" si="16"/>
        <v>29000</v>
      </c>
      <c r="P81" s="341">
        <f t="shared" si="17"/>
        <v>0.029</v>
      </c>
      <c r="Q81" s="503"/>
    </row>
    <row r="82" spans="1:17" s="462" customFormat="1" ht="15.75" customHeight="1">
      <c r="A82" s="360"/>
      <c r="B82" s="363" t="s">
        <v>133</v>
      </c>
      <c r="C82" s="364"/>
      <c r="D82" s="40"/>
      <c r="E82" s="40"/>
      <c r="F82" s="370"/>
      <c r="G82" s="340"/>
      <c r="H82" s="341"/>
      <c r="I82" s="483"/>
      <c r="J82" s="483"/>
      <c r="K82" s="483"/>
      <c r="L82" s="340"/>
      <c r="M82" s="483"/>
      <c r="N82" s="483"/>
      <c r="O82" s="483"/>
      <c r="P82" s="483"/>
      <c r="Q82" s="466"/>
    </row>
    <row r="83" spans="1:17" s="462" customFormat="1" ht="15.75" customHeight="1">
      <c r="A83" s="360">
        <v>11</v>
      </c>
      <c r="B83" s="361" t="s">
        <v>134</v>
      </c>
      <c r="C83" s="364">
        <v>5100229</v>
      </c>
      <c r="D83" s="40" t="s">
        <v>12</v>
      </c>
      <c r="E83" s="41" t="s">
        <v>346</v>
      </c>
      <c r="F83" s="370">
        <v>-1000</v>
      </c>
      <c r="G83" s="340">
        <v>979418</v>
      </c>
      <c r="H83" s="341">
        <v>979295</v>
      </c>
      <c r="I83" s="483">
        <f>G83-H83</f>
        <v>123</v>
      </c>
      <c r="J83" s="483">
        <f>$F83*I83</f>
        <v>-123000</v>
      </c>
      <c r="K83" s="483">
        <f>J83/1000000</f>
        <v>-0.123</v>
      </c>
      <c r="L83" s="340">
        <v>963602</v>
      </c>
      <c r="M83" s="341">
        <v>963757</v>
      </c>
      <c r="N83" s="483">
        <f>L83-M83</f>
        <v>-155</v>
      </c>
      <c r="O83" s="483">
        <f>$F83*N83</f>
        <v>155000</v>
      </c>
      <c r="P83" s="483">
        <f>O83/1000000</f>
        <v>0.155</v>
      </c>
      <c r="Q83" s="466"/>
    </row>
    <row r="84" spans="1:17" s="462" customFormat="1" ht="15.75" customHeight="1">
      <c r="A84" s="360">
        <v>12</v>
      </c>
      <c r="B84" s="361" t="s">
        <v>135</v>
      </c>
      <c r="C84" s="364">
        <v>4864917</v>
      </c>
      <c r="D84" s="40" t="s">
        <v>12</v>
      </c>
      <c r="E84" s="41" t="s">
        <v>346</v>
      </c>
      <c r="F84" s="370">
        <v>-1000</v>
      </c>
      <c r="G84" s="340">
        <v>959786</v>
      </c>
      <c r="H84" s="341">
        <v>959611</v>
      </c>
      <c r="I84" s="483">
        <f>G84-H84</f>
        <v>175</v>
      </c>
      <c r="J84" s="483">
        <f>$F84*I84</f>
        <v>-175000</v>
      </c>
      <c r="K84" s="483">
        <f>J84/1000000</f>
        <v>-0.175</v>
      </c>
      <c r="L84" s="340">
        <v>830074</v>
      </c>
      <c r="M84" s="341">
        <v>830237</v>
      </c>
      <c r="N84" s="483">
        <f>L84-M84</f>
        <v>-163</v>
      </c>
      <c r="O84" s="483">
        <f>$F84*N84</f>
        <v>163000</v>
      </c>
      <c r="P84" s="483">
        <f>O84/1000000</f>
        <v>0.163</v>
      </c>
      <c r="Q84" s="466"/>
    </row>
    <row r="85" spans="1:17" s="462" customFormat="1" ht="15.75" customHeight="1">
      <c r="A85" s="360"/>
      <c r="B85" s="362" t="s">
        <v>136</v>
      </c>
      <c r="C85" s="364"/>
      <c r="D85" s="44"/>
      <c r="E85" s="44"/>
      <c r="F85" s="370"/>
      <c r="G85" s="340"/>
      <c r="H85" s="341"/>
      <c r="I85" s="483"/>
      <c r="J85" s="483"/>
      <c r="K85" s="483"/>
      <c r="L85" s="340"/>
      <c r="M85" s="483"/>
      <c r="N85" s="483"/>
      <c r="O85" s="483"/>
      <c r="P85" s="483"/>
      <c r="Q85" s="466"/>
    </row>
    <row r="86" spans="1:17" s="462" customFormat="1" ht="19.5" customHeight="1">
      <c r="A86" s="360">
        <v>13</v>
      </c>
      <c r="B86" s="361" t="s">
        <v>137</v>
      </c>
      <c r="C86" s="364">
        <v>4865053</v>
      </c>
      <c r="D86" s="40" t="s">
        <v>12</v>
      </c>
      <c r="E86" s="41" t="s">
        <v>346</v>
      </c>
      <c r="F86" s="370">
        <v>-1000</v>
      </c>
      <c r="G86" s="340">
        <v>15903</v>
      </c>
      <c r="H86" s="341">
        <v>16269</v>
      </c>
      <c r="I86" s="483">
        <f>G86-H86</f>
        <v>-366</v>
      </c>
      <c r="J86" s="483">
        <f>$F86*I86</f>
        <v>366000</v>
      </c>
      <c r="K86" s="483">
        <f>J86/1000000</f>
        <v>0.366</v>
      </c>
      <c r="L86" s="340">
        <v>33699</v>
      </c>
      <c r="M86" s="341">
        <v>33714</v>
      </c>
      <c r="N86" s="483">
        <f>L86-M86</f>
        <v>-15</v>
      </c>
      <c r="O86" s="483">
        <f>$F86*N86</f>
        <v>15000</v>
      </c>
      <c r="P86" s="483">
        <f>O86/1000000</f>
        <v>0.015</v>
      </c>
      <c r="Q86" s="477"/>
    </row>
    <row r="87" spans="1:17" s="462" customFormat="1" ht="19.5" customHeight="1">
      <c r="A87" s="360">
        <v>14</v>
      </c>
      <c r="B87" s="361" t="s">
        <v>138</v>
      </c>
      <c r="C87" s="364">
        <v>5128445</v>
      </c>
      <c r="D87" s="40" t="s">
        <v>12</v>
      </c>
      <c r="E87" s="41" t="s">
        <v>346</v>
      </c>
      <c r="F87" s="370">
        <v>-1000</v>
      </c>
      <c r="G87" s="340">
        <v>2753</v>
      </c>
      <c r="H87" s="341">
        <v>2750</v>
      </c>
      <c r="I87" s="341">
        <f>G87-H87</f>
        <v>3</v>
      </c>
      <c r="J87" s="341">
        <f>$F87*I87</f>
        <v>-3000</v>
      </c>
      <c r="K87" s="341">
        <f>J87/1000000</f>
        <v>-0.003</v>
      </c>
      <c r="L87" s="340">
        <v>999922</v>
      </c>
      <c r="M87" s="341">
        <v>999919</v>
      </c>
      <c r="N87" s="341">
        <f>L87-M87</f>
        <v>3</v>
      </c>
      <c r="O87" s="341">
        <f>$F87*N87</f>
        <v>-3000</v>
      </c>
      <c r="P87" s="341">
        <f>O87/1000000</f>
        <v>-0.003</v>
      </c>
      <c r="Q87" s="477"/>
    </row>
    <row r="88" spans="1:17" s="462" customFormat="1" ht="19.5" customHeight="1">
      <c r="A88" s="360">
        <v>15</v>
      </c>
      <c r="B88" s="361" t="s">
        <v>413</v>
      </c>
      <c r="C88" s="364">
        <v>5295165</v>
      </c>
      <c r="D88" s="40" t="s">
        <v>12</v>
      </c>
      <c r="E88" s="41" t="s">
        <v>346</v>
      </c>
      <c r="F88" s="370">
        <v>-1000</v>
      </c>
      <c r="G88" s="340">
        <v>963759</v>
      </c>
      <c r="H88" s="341">
        <v>965038</v>
      </c>
      <c r="I88" s="341">
        <f>G88-H88</f>
        <v>-1279</v>
      </c>
      <c r="J88" s="341">
        <f>$F88*I88</f>
        <v>1279000</v>
      </c>
      <c r="K88" s="341">
        <f>J88/1000000</f>
        <v>1.279</v>
      </c>
      <c r="L88" s="340">
        <v>919600</v>
      </c>
      <c r="M88" s="341">
        <v>919608</v>
      </c>
      <c r="N88" s="341">
        <f>L88-M88</f>
        <v>-8</v>
      </c>
      <c r="O88" s="341">
        <f>$F88*N88</f>
        <v>8000</v>
      </c>
      <c r="P88" s="341">
        <f>O88/1000000</f>
        <v>0.008</v>
      </c>
      <c r="Q88" s="477"/>
    </row>
    <row r="89" spans="1:17" s="462" customFormat="1" ht="14.25" customHeight="1">
      <c r="A89" s="360"/>
      <c r="B89" s="363" t="s">
        <v>143</v>
      </c>
      <c r="C89" s="364"/>
      <c r="D89" s="40"/>
      <c r="E89" s="40"/>
      <c r="F89" s="370"/>
      <c r="G89" s="391"/>
      <c r="H89" s="341"/>
      <c r="I89" s="341"/>
      <c r="J89" s="341"/>
      <c r="K89" s="341"/>
      <c r="L89" s="391"/>
      <c r="M89" s="341"/>
      <c r="N89" s="341"/>
      <c r="O89" s="341"/>
      <c r="P89" s="341"/>
      <c r="Q89" s="466"/>
    </row>
    <row r="90" spans="1:17" s="462" customFormat="1" ht="15.75" thickBot="1">
      <c r="A90" s="751">
        <v>16</v>
      </c>
      <c r="B90" s="752" t="s">
        <v>144</v>
      </c>
      <c r="C90" s="365">
        <v>4865087</v>
      </c>
      <c r="D90" s="90" t="s">
        <v>12</v>
      </c>
      <c r="E90" s="511" t="s">
        <v>346</v>
      </c>
      <c r="F90" s="365">
        <v>100</v>
      </c>
      <c r="G90" s="340">
        <v>0</v>
      </c>
      <c r="H90" s="465">
        <v>0</v>
      </c>
      <c r="I90" s="465">
        <f>G90-H90</f>
        <v>0</v>
      </c>
      <c r="J90" s="465">
        <f>$F90*I90</f>
        <v>0</v>
      </c>
      <c r="K90" s="465">
        <f>J90/1000000</f>
        <v>0</v>
      </c>
      <c r="L90" s="340">
        <v>0</v>
      </c>
      <c r="M90" s="465">
        <v>0</v>
      </c>
      <c r="N90" s="465">
        <f>L90-M90</f>
        <v>0</v>
      </c>
      <c r="O90" s="465">
        <f>$F90*N90</f>
        <v>0</v>
      </c>
      <c r="P90" s="465">
        <f>O90/1000000</f>
        <v>0</v>
      </c>
      <c r="Q90" s="753"/>
    </row>
    <row r="91" spans="1:17" ht="18.75" thickTop="1">
      <c r="A91" s="462"/>
      <c r="B91" s="302" t="s">
        <v>248</v>
      </c>
      <c r="C91" s="462"/>
      <c r="D91" s="462"/>
      <c r="E91" s="462"/>
      <c r="F91" s="619"/>
      <c r="G91" s="462"/>
      <c r="H91" s="462"/>
      <c r="I91" s="574"/>
      <c r="J91" s="574"/>
      <c r="K91" s="157">
        <f>SUM(K68:K89)</f>
        <v>1.333</v>
      </c>
      <c r="L91" s="505"/>
      <c r="M91" s="462"/>
      <c r="N91" s="574"/>
      <c r="O91" s="574"/>
      <c r="P91" s="157">
        <f>SUM(P68:P89)</f>
        <v>3.4434999999999993</v>
      </c>
      <c r="Q91" s="462"/>
    </row>
    <row r="92" spans="2:16" ht="18">
      <c r="B92" s="302"/>
      <c r="F92" s="200"/>
      <c r="I92" s="17"/>
      <c r="J92" s="17"/>
      <c r="K92" s="20"/>
      <c r="L92" s="18"/>
      <c r="N92" s="17"/>
      <c r="O92" s="17"/>
      <c r="P92" s="304"/>
    </row>
    <row r="93" spans="2:16" ht="18">
      <c r="B93" s="302" t="s">
        <v>146</v>
      </c>
      <c r="F93" s="200"/>
      <c r="I93" s="17"/>
      <c r="J93" s="17"/>
      <c r="K93" s="357">
        <f>SUM(K91:K92)</f>
        <v>1.333</v>
      </c>
      <c r="L93" s="18"/>
      <c r="N93" s="17"/>
      <c r="O93" s="17"/>
      <c r="P93" s="357">
        <f>SUM(P91:P92)</f>
        <v>3.4434999999999993</v>
      </c>
    </row>
    <row r="94" spans="6:16" ht="15">
      <c r="F94" s="200"/>
      <c r="I94" s="17"/>
      <c r="J94" s="17"/>
      <c r="K94" s="20"/>
      <c r="L94" s="18"/>
      <c r="N94" s="17"/>
      <c r="O94" s="17"/>
      <c r="P94" s="20"/>
    </row>
    <row r="95" spans="6:16" ht="15">
      <c r="F95" s="200"/>
      <c r="I95" s="17"/>
      <c r="J95" s="17"/>
      <c r="K95" s="20"/>
      <c r="L95" s="18"/>
      <c r="N95" s="17"/>
      <c r="O95" s="17"/>
      <c r="P95" s="20"/>
    </row>
    <row r="96" spans="6:18" ht="15">
      <c r="F96" s="200"/>
      <c r="I96" s="17"/>
      <c r="J96" s="17"/>
      <c r="K96" s="20"/>
      <c r="L96" s="18"/>
      <c r="N96" s="17"/>
      <c r="O96" s="17"/>
      <c r="P96" s="20"/>
      <c r="Q96" s="255" t="str">
        <f>NDPL!Q1</f>
        <v>JULY -2017</v>
      </c>
      <c r="R96" s="255"/>
    </row>
    <row r="97" spans="1:16" ht="18.75" thickBot="1">
      <c r="A97" s="315" t="s">
        <v>247</v>
      </c>
      <c r="F97" s="200"/>
      <c r="G97" s="6"/>
      <c r="H97" s="6"/>
      <c r="I97" s="48" t="s">
        <v>7</v>
      </c>
      <c r="J97" s="18"/>
      <c r="K97" s="18"/>
      <c r="L97" s="18"/>
      <c r="M97" s="18"/>
      <c r="N97" s="48" t="s">
        <v>398</v>
      </c>
      <c r="O97" s="18"/>
      <c r="P97" s="18"/>
    </row>
    <row r="98" spans="1:17" ht="48" customHeight="1" thickBot="1" thickTop="1">
      <c r="A98" s="35" t="s">
        <v>8</v>
      </c>
      <c r="B98" s="32" t="s">
        <v>9</v>
      </c>
      <c r="C98" s="33" t="s">
        <v>1</v>
      </c>
      <c r="D98" s="33" t="s">
        <v>2</v>
      </c>
      <c r="E98" s="33" t="s">
        <v>3</v>
      </c>
      <c r="F98" s="33" t="s">
        <v>10</v>
      </c>
      <c r="G98" s="35" t="str">
        <f>NDPL!G5</f>
        <v>FINAL READING 01/08/2017</v>
      </c>
      <c r="H98" s="33" t="str">
        <f>NDPL!H5</f>
        <v>INTIAL READING 01/07/2017</v>
      </c>
      <c r="I98" s="33" t="s">
        <v>4</v>
      </c>
      <c r="J98" s="33" t="s">
        <v>5</v>
      </c>
      <c r="K98" s="33" t="s">
        <v>6</v>
      </c>
      <c r="L98" s="35" t="str">
        <f>NDPL!G5</f>
        <v>FINAL READING 01/08/2017</v>
      </c>
      <c r="M98" s="33" t="str">
        <f>NDPL!H5</f>
        <v>INTIAL READING 01/07/2017</v>
      </c>
      <c r="N98" s="33" t="s">
        <v>4</v>
      </c>
      <c r="O98" s="33" t="s">
        <v>5</v>
      </c>
      <c r="P98" s="33" t="s">
        <v>6</v>
      </c>
      <c r="Q98" s="34" t="s">
        <v>309</v>
      </c>
    </row>
    <row r="99" spans="1:16" ht="17.25" thickBot="1" thickTop="1">
      <c r="A99" s="5"/>
      <c r="B99" s="43"/>
      <c r="C99" s="4"/>
      <c r="D99" s="4"/>
      <c r="E99" s="4"/>
      <c r="F99" s="329"/>
      <c r="G99" s="4"/>
      <c r="H99" s="4"/>
      <c r="I99" s="4"/>
      <c r="J99" s="4"/>
      <c r="K99" s="4"/>
      <c r="L99" s="19"/>
      <c r="M99" s="4"/>
      <c r="N99" s="4"/>
      <c r="O99" s="4"/>
      <c r="P99" s="4"/>
    </row>
    <row r="100" spans="1:17" ht="15.75" customHeight="1" thickTop="1">
      <c r="A100" s="358"/>
      <c r="B100" s="367" t="s">
        <v>32</v>
      </c>
      <c r="C100" s="368"/>
      <c r="D100" s="83"/>
      <c r="E100" s="91"/>
      <c r="F100" s="330"/>
      <c r="G100" s="31"/>
      <c r="H100" s="24"/>
      <c r="I100" s="25"/>
      <c r="J100" s="25"/>
      <c r="K100" s="25"/>
      <c r="L100" s="23"/>
      <c r="M100" s="24"/>
      <c r="N100" s="25"/>
      <c r="O100" s="25"/>
      <c r="P100" s="25"/>
      <c r="Q100" s="153"/>
    </row>
    <row r="101" spans="1:17" s="462" customFormat="1" ht="15.75" customHeight="1">
      <c r="A101" s="360">
        <v>1</v>
      </c>
      <c r="B101" s="361" t="s">
        <v>33</v>
      </c>
      <c r="C101" s="364">
        <v>4902506</v>
      </c>
      <c r="D101" s="470" t="s">
        <v>12</v>
      </c>
      <c r="E101" s="471" t="s">
        <v>346</v>
      </c>
      <c r="F101" s="370">
        <v>-400</v>
      </c>
      <c r="G101" s="340">
        <v>526</v>
      </c>
      <c r="H101" s="276">
        <v>506</v>
      </c>
      <c r="I101" s="276">
        <f>G101-H101</f>
        <v>20</v>
      </c>
      <c r="J101" s="276">
        <f>$F101*I101</f>
        <v>-8000</v>
      </c>
      <c r="K101" s="276">
        <f>J101/1000000</f>
        <v>-0.008</v>
      </c>
      <c r="L101" s="340">
        <v>998622</v>
      </c>
      <c r="M101" s="276">
        <v>998762</v>
      </c>
      <c r="N101" s="276">
        <f>L101-M101</f>
        <v>-140</v>
      </c>
      <c r="O101" s="276">
        <f>$F101*N101</f>
        <v>56000</v>
      </c>
      <c r="P101" s="276">
        <f>O101/1000000</f>
        <v>0.056</v>
      </c>
      <c r="Q101" s="499"/>
    </row>
    <row r="102" spans="1:17" s="462" customFormat="1" ht="15.75" customHeight="1">
      <c r="A102" s="360">
        <v>2</v>
      </c>
      <c r="B102" s="361" t="s">
        <v>34</v>
      </c>
      <c r="C102" s="364">
        <v>5128405</v>
      </c>
      <c r="D102" s="40" t="s">
        <v>12</v>
      </c>
      <c r="E102" s="41" t="s">
        <v>346</v>
      </c>
      <c r="F102" s="370">
        <v>-500</v>
      </c>
      <c r="G102" s="340">
        <v>5979</v>
      </c>
      <c r="H102" s="341">
        <v>5979</v>
      </c>
      <c r="I102" s="276">
        <f>G102-H102</f>
        <v>0</v>
      </c>
      <c r="J102" s="276">
        <f aca="true" t="shared" si="18" ref="J102:J112">$F102*I102</f>
        <v>0</v>
      </c>
      <c r="K102" s="276">
        <f aca="true" t="shared" si="19" ref="K102:K112">J102/1000000</f>
        <v>0</v>
      </c>
      <c r="L102" s="340">
        <v>1860</v>
      </c>
      <c r="M102" s="341">
        <v>2074</v>
      </c>
      <c r="N102" s="341">
        <f>L102-M102</f>
        <v>-214</v>
      </c>
      <c r="O102" s="341">
        <f aca="true" t="shared" si="20" ref="O102:O112">$F102*N102</f>
        <v>107000</v>
      </c>
      <c r="P102" s="341">
        <f aca="true" t="shared" si="21" ref="P102:P112">O102/1000000</f>
        <v>0.107</v>
      </c>
      <c r="Q102" s="466"/>
    </row>
    <row r="103" spans="1:17" s="462" customFormat="1" ht="15.75" customHeight="1">
      <c r="A103" s="360"/>
      <c r="B103" s="363" t="s">
        <v>377</v>
      </c>
      <c r="C103" s="364"/>
      <c r="D103" s="40"/>
      <c r="E103" s="41"/>
      <c r="F103" s="370"/>
      <c r="G103" s="392"/>
      <c r="H103" s="276"/>
      <c r="I103" s="276"/>
      <c r="J103" s="276"/>
      <c r="K103" s="276"/>
      <c r="L103" s="340"/>
      <c r="M103" s="341"/>
      <c r="N103" s="341"/>
      <c r="O103" s="341"/>
      <c r="P103" s="341"/>
      <c r="Q103" s="466"/>
    </row>
    <row r="104" spans="1:17" s="462" customFormat="1" ht="15">
      <c r="A104" s="360">
        <v>3</v>
      </c>
      <c r="B104" s="326" t="s">
        <v>111</v>
      </c>
      <c r="C104" s="364">
        <v>4865136</v>
      </c>
      <c r="D104" s="44" t="s">
        <v>12</v>
      </c>
      <c r="E104" s="41" t="s">
        <v>346</v>
      </c>
      <c r="F104" s="370">
        <v>-200</v>
      </c>
      <c r="G104" s="340">
        <v>54502</v>
      </c>
      <c r="H104" s="341">
        <v>54502</v>
      </c>
      <c r="I104" s="276">
        <f>G104-H104</f>
        <v>0</v>
      </c>
      <c r="J104" s="276">
        <f t="shared" si="18"/>
        <v>0</v>
      </c>
      <c r="K104" s="276">
        <f t="shared" si="19"/>
        <v>0</v>
      </c>
      <c r="L104" s="340">
        <v>85366</v>
      </c>
      <c r="M104" s="341">
        <v>85366</v>
      </c>
      <c r="N104" s="341">
        <f>L104-M104</f>
        <v>0</v>
      </c>
      <c r="O104" s="341">
        <f t="shared" si="20"/>
        <v>0</v>
      </c>
      <c r="P104" s="341">
        <f t="shared" si="21"/>
        <v>0</v>
      </c>
      <c r="Q104" s="500"/>
    </row>
    <row r="105" spans="1:17" s="462" customFormat="1" ht="15">
      <c r="A105" s="360"/>
      <c r="B105" s="326"/>
      <c r="C105" s="364"/>
      <c r="D105" s="44"/>
      <c r="E105" s="41"/>
      <c r="F105" s="370"/>
      <c r="G105" s="340"/>
      <c r="H105" s="341"/>
      <c r="I105" s="276"/>
      <c r="J105" s="276"/>
      <c r="K105" s="276">
        <v>-0.001</v>
      </c>
      <c r="L105" s="340"/>
      <c r="M105" s="341"/>
      <c r="N105" s="341"/>
      <c r="O105" s="341"/>
      <c r="P105" s="341">
        <v>-0.07</v>
      </c>
      <c r="Q105" s="478" t="s">
        <v>464</v>
      </c>
    </row>
    <row r="106" spans="1:17" s="462" customFormat="1" ht="15">
      <c r="A106" s="360"/>
      <c r="B106" s="326"/>
      <c r="C106" s="364">
        <v>4865107</v>
      </c>
      <c r="D106" s="44" t="s">
        <v>12</v>
      </c>
      <c r="E106" s="41" t="s">
        <v>346</v>
      </c>
      <c r="F106" s="370">
        <v>-266.66</v>
      </c>
      <c r="G106" s="340">
        <v>30</v>
      </c>
      <c r="H106" s="341">
        <v>0</v>
      </c>
      <c r="I106" s="276">
        <f>G106-H106</f>
        <v>30</v>
      </c>
      <c r="J106" s="276">
        <f>$F106*I106</f>
        <v>-7999.800000000001</v>
      </c>
      <c r="K106" s="276">
        <f>J106/1000000</f>
        <v>-0.007999800000000001</v>
      </c>
      <c r="L106" s="340">
        <v>184</v>
      </c>
      <c r="M106" s="341">
        <v>0</v>
      </c>
      <c r="N106" s="341">
        <f>L106-M106</f>
        <v>184</v>
      </c>
      <c r="O106" s="341">
        <f>$F106*N106</f>
        <v>-49065.44</v>
      </c>
      <c r="P106" s="341">
        <f>O106/1000000</f>
        <v>-0.04906544</v>
      </c>
      <c r="Q106" s="500" t="s">
        <v>456</v>
      </c>
    </row>
    <row r="107" spans="1:17" s="462" customFormat="1" ht="15.75" customHeight="1">
      <c r="A107" s="360">
        <v>4</v>
      </c>
      <c r="B107" s="361" t="s">
        <v>112</v>
      </c>
      <c r="C107" s="364">
        <v>4865137</v>
      </c>
      <c r="D107" s="40" t="s">
        <v>12</v>
      </c>
      <c r="E107" s="41" t="s">
        <v>346</v>
      </c>
      <c r="F107" s="370">
        <v>-100</v>
      </c>
      <c r="G107" s="340">
        <v>74531</v>
      </c>
      <c r="H107" s="341">
        <v>74519</v>
      </c>
      <c r="I107" s="429">
        <f>G107-H107</f>
        <v>12</v>
      </c>
      <c r="J107" s="429">
        <f>$F107*I107</f>
        <v>-1200</v>
      </c>
      <c r="K107" s="429">
        <f>J107/1000000</f>
        <v>-0.0012</v>
      </c>
      <c r="L107" s="454">
        <v>143900</v>
      </c>
      <c r="M107" s="341">
        <v>143596</v>
      </c>
      <c r="N107" s="426">
        <f>L107-M107</f>
        <v>304</v>
      </c>
      <c r="O107" s="426">
        <f>$F107*N107</f>
        <v>-30400</v>
      </c>
      <c r="P107" s="426">
        <f>O107/1000000</f>
        <v>-0.0304</v>
      </c>
      <c r="Q107" s="466"/>
    </row>
    <row r="108" spans="1:17" s="462" customFormat="1" ht="15">
      <c r="A108" s="360">
        <v>5</v>
      </c>
      <c r="B108" s="361" t="s">
        <v>113</v>
      </c>
      <c r="C108" s="364">
        <v>4865138</v>
      </c>
      <c r="D108" s="40" t="s">
        <v>12</v>
      </c>
      <c r="E108" s="41" t="s">
        <v>346</v>
      </c>
      <c r="F108" s="370">
        <v>-200</v>
      </c>
      <c r="G108" s="340">
        <v>973163</v>
      </c>
      <c r="H108" s="341">
        <v>973197</v>
      </c>
      <c r="I108" s="276">
        <f>G108-H108</f>
        <v>-34</v>
      </c>
      <c r="J108" s="276">
        <f t="shared" si="18"/>
        <v>6800</v>
      </c>
      <c r="K108" s="276">
        <f t="shared" si="19"/>
        <v>0.0068</v>
      </c>
      <c r="L108" s="340">
        <v>995268</v>
      </c>
      <c r="M108" s="341">
        <v>995518</v>
      </c>
      <c r="N108" s="341">
        <f>L108-M108</f>
        <v>-250</v>
      </c>
      <c r="O108" s="341">
        <f t="shared" si="20"/>
        <v>50000</v>
      </c>
      <c r="P108" s="341">
        <f t="shared" si="21"/>
        <v>0.05</v>
      </c>
      <c r="Q108" s="762"/>
    </row>
    <row r="109" spans="1:17" s="462" customFormat="1" ht="15">
      <c r="A109" s="360">
        <v>6</v>
      </c>
      <c r="B109" s="361" t="s">
        <v>114</v>
      </c>
      <c r="C109" s="364">
        <v>5295200</v>
      </c>
      <c r="D109" s="40" t="s">
        <v>12</v>
      </c>
      <c r="E109" s="41" t="s">
        <v>346</v>
      </c>
      <c r="F109" s="370">
        <v>-200</v>
      </c>
      <c r="G109" s="340">
        <v>36519</v>
      </c>
      <c r="H109" s="341">
        <v>36080</v>
      </c>
      <c r="I109" s="276">
        <f>G109-H109</f>
        <v>439</v>
      </c>
      <c r="J109" s="276">
        <f t="shared" si="18"/>
        <v>-87800</v>
      </c>
      <c r="K109" s="276">
        <f t="shared" si="19"/>
        <v>-0.0878</v>
      </c>
      <c r="L109" s="340">
        <v>9814</v>
      </c>
      <c r="M109" s="341">
        <v>8795</v>
      </c>
      <c r="N109" s="341">
        <f>L109-M109</f>
        <v>1019</v>
      </c>
      <c r="O109" s="341">
        <f t="shared" si="20"/>
        <v>-203800</v>
      </c>
      <c r="P109" s="341">
        <f t="shared" si="21"/>
        <v>-0.2038</v>
      </c>
      <c r="Q109" s="735"/>
    </row>
    <row r="110" spans="1:17" s="462" customFormat="1" ht="15">
      <c r="A110" s="360">
        <v>7</v>
      </c>
      <c r="B110" s="361" t="s">
        <v>115</v>
      </c>
      <c r="C110" s="364">
        <v>4865050</v>
      </c>
      <c r="D110" s="40" t="s">
        <v>12</v>
      </c>
      <c r="E110" s="41" t="s">
        <v>346</v>
      </c>
      <c r="F110" s="370">
        <v>-800</v>
      </c>
      <c r="G110" s="340">
        <v>16810</v>
      </c>
      <c r="H110" s="341">
        <v>16806</v>
      </c>
      <c r="I110" s="276">
        <f aca="true" t="shared" si="22" ref="I110:I115">G110-H110</f>
        <v>4</v>
      </c>
      <c r="J110" s="276">
        <f t="shared" si="18"/>
        <v>-3200</v>
      </c>
      <c r="K110" s="276">
        <f t="shared" si="19"/>
        <v>-0.0032</v>
      </c>
      <c r="L110" s="340">
        <v>12934</v>
      </c>
      <c r="M110" s="341">
        <v>12205</v>
      </c>
      <c r="N110" s="341">
        <f aca="true" t="shared" si="23" ref="N110:N115">L110-M110</f>
        <v>729</v>
      </c>
      <c r="O110" s="341">
        <f t="shared" si="20"/>
        <v>-583200</v>
      </c>
      <c r="P110" s="341">
        <f t="shared" si="21"/>
        <v>-0.5832</v>
      </c>
      <c r="Q110" s="477"/>
    </row>
    <row r="111" spans="1:17" s="462" customFormat="1" ht="15.75" customHeight="1">
      <c r="A111" s="360">
        <v>8</v>
      </c>
      <c r="B111" s="361" t="s">
        <v>373</v>
      </c>
      <c r="C111" s="364">
        <v>4864949</v>
      </c>
      <c r="D111" s="40" t="s">
        <v>12</v>
      </c>
      <c r="E111" s="41" t="s">
        <v>346</v>
      </c>
      <c r="F111" s="370">
        <v>-2000</v>
      </c>
      <c r="G111" s="340">
        <v>15049</v>
      </c>
      <c r="H111" s="341">
        <v>15047</v>
      </c>
      <c r="I111" s="276">
        <f t="shared" si="22"/>
        <v>2</v>
      </c>
      <c r="J111" s="276">
        <f t="shared" si="18"/>
        <v>-4000</v>
      </c>
      <c r="K111" s="276">
        <f t="shared" si="19"/>
        <v>-0.004</v>
      </c>
      <c r="L111" s="340">
        <v>4216</v>
      </c>
      <c r="M111" s="341">
        <v>4063</v>
      </c>
      <c r="N111" s="341">
        <f t="shared" si="23"/>
        <v>153</v>
      </c>
      <c r="O111" s="341">
        <f t="shared" si="20"/>
        <v>-306000</v>
      </c>
      <c r="P111" s="341">
        <f t="shared" si="21"/>
        <v>-0.306</v>
      </c>
      <c r="Q111" s="500"/>
    </row>
    <row r="112" spans="1:17" s="462" customFormat="1" ht="15.75" customHeight="1">
      <c r="A112" s="360">
        <v>9</v>
      </c>
      <c r="B112" s="361" t="s">
        <v>395</v>
      </c>
      <c r="C112" s="364">
        <v>5128434</v>
      </c>
      <c r="D112" s="40" t="s">
        <v>12</v>
      </c>
      <c r="E112" s="41" t="s">
        <v>346</v>
      </c>
      <c r="F112" s="370">
        <v>-800</v>
      </c>
      <c r="G112" s="340">
        <v>974721</v>
      </c>
      <c r="H112" s="341">
        <v>974722</v>
      </c>
      <c r="I112" s="276">
        <f t="shared" si="22"/>
        <v>-1</v>
      </c>
      <c r="J112" s="276">
        <f t="shared" si="18"/>
        <v>800</v>
      </c>
      <c r="K112" s="276">
        <f t="shared" si="19"/>
        <v>0.0008</v>
      </c>
      <c r="L112" s="340">
        <v>987037</v>
      </c>
      <c r="M112" s="341">
        <v>987354</v>
      </c>
      <c r="N112" s="341">
        <f t="shared" si="23"/>
        <v>-317</v>
      </c>
      <c r="O112" s="341">
        <f t="shared" si="20"/>
        <v>253600</v>
      </c>
      <c r="P112" s="341">
        <f t="shared" si="21"/>
        <v>0.2536</v>
      </c>
      <c r="Q112" s="466"/>
    </row>
    <row r="113" spans="1:17" s="462" customFormat="1" ht="15.75" customHeight="1">
      <c r="A113" s="360">
        <v>10</v>
      </c>
      <c r="B113" s="361" t="s">
        <v>394</v>
      </c>
      <c r="C113" s="364">
        <v>4864998</v>
      </c>
      <c r="D113" s="40" t="s">
        <v>12</v>
      </c>
      <c r="E113" s="41" t="s">
        <v>346</v>
      </c>
      <c r="F113" s="370">
        <v>-800</v>
      </c>
      <c r="G113" s="340">
        <v>985150</v>
      </c>
      <c r="H113" s="341">
        <v>985153</v>
      </c>
      <c r="I113" s="276">
        <f>G113-H113</f>
        <v>-3</v>
      </c>
      <c r="J113" s="276">
        <f>$F113*I113</f>
        <v>2400</v>
      </c>
      <c r="K113" s="276">
        <f>J113/1000000</f>
        <v>0.0024</v>
      </c>
      <c r="L113" s="340">
        <v>988976</v>
      </c>
      <c r="M113" s="341">
        <v>990344</v>
      </c>
      <c r="N113" s="341">
        <f>L113-M113</f>
        <v>-1368</v>
      </c>
      <c r="O113" s="341">
        <f>$F113*N113</f>
        <v>1094400</v>
      </c>
      <c r="P113" s="341">
        <f>O113/1000000</f>
        <v>1.0944</v>
      </c>
      <c r="Q113" s="466"/>
    </row>
    <row r="114" spans="1:17" s="462" customFormat="1" ht="15.75" customHeight="1">
      <c r="A114" s="360">
        <v>11</v>
      </c>
      <c r="B114" s="361" t="s">
        <v>388</v>
      </c>
      <c r="C114" s="364">
        <v>4864993</v>
      </c>
      <c r="D114" s="169" t="s">
        <v>12</v>
      </c>
      <c r="E114" s="258" t="s">
        <v>346</v>
      </c>
      <c r="F114" s="370">
        <v>-800</v>
      </c>
      <c r="G114" s="340">
        <v>991361</v>
      </c>
      <c r="H114" s="341">
        <v>991363</v>
      </c>
      <c r="I114" s="276">
        <f>G114-H114</f>
        <v>-2</v>
      </c>
      <c r="J114" s="276">
        <f>$F114*I114</f>
        <v>1600</v>
      </c>
      <c r="K114" s="276">
        <f>J114/1000000</f>
        <v>0.0016</v>
      </c>
      <c r="L114" s="340">
        <v>995102</v>
      </c>
      <c r="M114" s="341">
        <v>995758</v>
      </c>
      <c r="N114" s="341">
        <f>L114-M114</f>
        <v>-656</v>
      </c>
      <c r="O114" s="341">
        <f>$F114*N114</f>
        <v>524800</v>
      </c>
      <c r="P114" s="341">
        <f>O114/1000000</f>
        <v>0.5248</v>
      </c>
      <c r="Q114" s="467"/>
    </row>
    <row r="115" spans="1:17" s="462" customFormat="1" ht="15.75" customHeight="1">
      <c r="A115" s="360">
        <v>12</v>
      </c>
      <c r="B115" s="361" t="s">
        <v>432</v>
      </c>
      <c r="C115" s="364">
        <v>5128447</v>
      </c>
      <c r="D115" s="169" t="s">
        <v>12</v>
      </c>
      <c r="E115" s="258" t="s">
        <v>346</v>
      </c>
      <c r="F115" s="370">
        <v>-800</v>
      </c>
      <c r="G115" s="340">
        <v>980126</v>
      </c>
      <c r="H115" s="341">
        <v>980127</v>
      </c>
      <c r="I115" s="276">
        <f t="shared" si="22"/>
        <v>-1</v>
      </c>
      <c r="J115" s="276">
        <f>$F115*I115</f>
        <v>800</v>
      </c>
      <c r="K115" s="276">
        <f>J115/1000000</f>
        <v>0.0008</v>
      </c>
      <c r="L115" s="340">
        <v>995000</v>
      </c>
      <c r="M115" s="341">
        <v>994716</v>
      </c>
      <c r="N115" s="341">
        <f t="shared" si="23"/>
        <v>284</v>
      </c>
      <c r="O115" s="341">
        <f>$F115*N115</f>
        <v>-227200</v>
      </c>
      <c r="P115" s="341">
        <f>O115/1000000</f>
        <v>-0.2272</v>
      </c>
      <c r="Q115" s="501"/>
    </row>
    <row r="116" spans="1:17" s="462" customFormat="1" ht="15.75" customHeight="1">
      <c r="A116" s="360"/>
      <c r="B116" s="362" t="s">
        <v>378</v>
      </c>
      <c r="C116" s="364"/>
      <c r="D116" s="44"/>
      <c r="E116" s="44"/>
      <c r="F116" s="370"/>
      <c r="G116" s="392"/>
      <c r="H116" s="276"/>
      <c r="I116" s="276"/>
      <c r="J116" s="276"/>
      <c r="K116" s="276"/>
      <c r="L116" s="340"/>
      <c r="M116" s="341"/>
      <c r="N116" s="341"/>
      <c r="O116" s="341"/>
      <c r="P116" s="341"/>
      <c r="Q116" s="466"/>
    </row>
    <row r="117" spans="1:17" s="462" customFormat="1" ht="15.75" customHeight="1">
      <c r="A117" s="360">
        <v>13</v>
      </c>
      <c r="B117" s="361" t="s">
        <v>116</v>
      </c>
      <c r="C117" s="364">
        <v>4864951</v>
      </c>
      <c r="D117" s="40" t="s">
        <v>12</v>
      </c>
      <c r="E117" s="41" t="s">
        <v>346</v>
      </c>
      <c r="F117" s="370">
        <v>-1000</v>
      </c>
      <c r="G117" s="340">
        <v>979936</v>
      </c>
      <c r="H117" s="341">
        <v>979926</v>
      </c>
      <c r="I117" s="276">
        <f>G117-H117</f>
        <v>10</v>
      </c>
      <c r="J117" s="276">
        <f>$F117*I117</f>
        <v>-10000</v>
      </c>
      <c r="K117" s="276">
        <f>J117/1000000</f>
        <v>-0.01</v>
      </c>
      <c r="L117" s="340">
        <v>32673</v>
      </c>
      <c r="M117" s="341">
        <v>32785</v>
      </c>
      <c r="N117" s="341">
        <f>L117-M117</f>
        <v>-112</v>
      </c>
      <c r="O117" s="341">
        <f>$F117*N117</f>
        <v>112000</v>
      </c>
      <c r="P117" s="341">
        <f>O117/1000000</f>
        <v>0.112</v>
      </c>
      <c r="Q117" s="466"/>
    </row>
    <row r="118" spans="1:17" s="462" customFormat="1" ht="15.75" customHeight="1">
      <c r="A118" s="360">
        <v>14</v>
      </c>
      <c r="B118" s="361" t="s">
        <v>117</v>
      </c>
      <c r="C118" s="364">
        <v>4865016</v>
      </c>
      <c r="D118" s="40" t="s">
        <v>12</v>
      </c>
      <c r="E118" s="41" t="s">
        <v>346</v>
      </c>
      <c r="F118" s="370">
        <v>-2000</v>
      </c>
      <c r="G118" s="340">
        <v>7</v>
      </c>
      <c r="H118" s="341">
        <v>7</v>
      </c>
      <c r="I118" s="276">
        <f>G118-H118</f>
        <v>0</v>
      </c>
      <c r="J118" s="276">
        <f>$F118*I118</f>
        <v>0</v>
      </c>
      <c r="K118" s="276">
        <f>J118/1000000</f>
        <v>0</v>
      </c>
      <c r="L118" s="340">
        <v>999722</v>
      </c>
      <c r="M118" s="341">
        <v>999722</v>
      </c>
      <c r="N118" s="341">
        <f>L118-M118</f>
        <v>0</v>
      </c>
      <c r="O118" s="341">
        <f>$F118*N118</f>
        <v>0</v>
      </c>
      <c r="P118" s="341">
        <f>O118/1000000</f>
        <v>0</v>
      </c>
      <c r="Q118" s="478"/>
    </row>
    <row r="119" spans="1:17" ht="15.75" customHeight="1">
      <c r="A119" s="360"/>
      <c r="B119" s="363" t="s">
        <v>118</v>
      </c>
      <c r="C119" s="364"/>
      <c r="D119" s="40"/>
      <c r="E119" s="40"/>
      <c r="F119" s="370"/>
      <c r="G119" s="392"/>
      <c r="H119" s="388"/>
      <c r="I119" s="388"/>
      <c r="J119" s="388"/>
      <c r="K119" s="388"/>
      <c r="L119" s="338"/>
      <c r="M119" s="339"/>
      <c r="N119" s="339"/>
      <c r="O119" s="339"/>
      <c r="P119" s="339"/>
      <c r="Q119" s="154"/>
    </row>
    <row r="120" spans="1:17" s="462" customFormat="1" ht="15.75" customHeight="1">
      <c r="A120" s="360">
        <v>15</v>
      </c>
      <c r="B120" s="326" t="s">
        <v>44</v>
      </c>
      <c r="C120" s="364">
        <v>4864843</v>
      </c>
      <c r="D120" s="44" t="s">
        <v>12</v>
      </c>
      <c r="E120" s="41" t="s">
        <v>346</v>
      </c>
      <c r="F120" s="370">
        <v>-1000</v>
      </c>
      <c r="G120" s="340">
        <v>1976</v>
      </c>
      <c r="H120" s="341">
        <v>1974</v>
      </c>
      <c r="I120" s="276">
        <f>G120-H120</f>
        <v>2</v>
      </c>
      <c r="J120" s="276">
        <f>$F120*I120</f>
        <v>-2000</v>
      </c>
      <c r="K120" s="276">
        <f>J120/1000000</f>
        <v>-0.002</v>
      </c>
      <c r="L120" s="340">
        <v>27833</v>
      </c>
      <c r="M120" s="341">
        <v>27701</v>
      </c>
      <c r="N120" s="341">
        <f>L120-M120</f>
        <v>132</v>
      </c>
      <c r="O120" s="341">
        <f>$F120*N120</f>
        <v>-132000</v>
      </c>
      <c r="P120" s="341">
        <f>O120/1000000</f>
        <v>-0.132</v>
      </c>
      <c r="Q120" s="466"/>
    </row>
    <row r="121" spans="1:17" s="462" customFormat="1" ht="15.75" customHeight="1">
      <c r="A121" s="360">
        <v>16</v>
      </c>
      <c r="B121" s="361" t="s">
        <v>45</v>
      </c>
      <c r="C121" s="364">
        <v>5295123</v>
      </c>
      <c r="D121" s="40" t="s">
        <v>12</v>
      </c>
      <c r="E121" s="41" t="s">
        <v>346</v>
      </c>
      <c r="F121" s="370">
        <v>-100</v>
      </c>
      <c r="G121" s="340">
        <v>999558</v>
      </c>
      <c r="H121" s="341">
        <v>1003799</v>
      </c>
      <c r="I121" s="341">
        <f>G121-H121</f>
        <v>-4241</v>
      </c>
      <c r="J121" s="341">
        <f>$F121*I121</f>
        <v>424100</v>
      </c>
      <c r="K121" s="341">
        <f>J121/1000000</f>
        <v>0.4241</v>
      </c>
      <c r="L121" s="340">
        <v>26336</v>
      </c>
      <c r="M121" s="341">
        <v>26232</v>
      </c>
      <c r="N121" s="341">
        <f>L121-M121</f>
        <v>104</v>
      </c>
      <c r="O121" s="341">
        <f>$F121*N121</f>
        <v>-10400</v>
      </c>
      <c r="P121" s="341">
        <f>O121/1000000</f>
        <v>-0.0104</v>
      </c>
      <c r="Q121" s="466"/>
    </row>
    <row r="122" spans="1:17" ht="15.75" customHeight="1">
      <c r="A122" s="360"/>
      <c r="B122" s="363" t="s">
        <v>46</v>
      </c>
      <c r="C122" s="364"/>
      <c r="D122" s="40"/>
      <c r="E122" s="40"/>
      <c r="F122" s="370"/>
      <c r="G122" s="392"/>
      <c r="H122" s="388"/>
      <c r="I122" s="388"/>
      <c r="J122" s="388"/>
      <c r="K122" s="388"/>
      <c r="L122" s="338"/>
      <c r="M122" s="339"/>
      <c r="N122" s="339"/>
      <c r="O122" s="339"/>
      <c r="P122" s="339"/>
      <c r="Q122" s="154"/>
    </row>
    <row r="123" spans="1:17" s="462" customFormat="1" ht="15.75" customHeight="1">
      <c r="A123" s="360">
        <v>17</v>
      </c>
      <c r="B123" s="361" t="s">
        <v>83</v>
      </c>
      <c r="C123" s="364">
        <v>4865169</v>
      </c>
      <c r="D123" s="40" t="s">
        <v>12</v>
      </c>
      <c r="E123" s="41" t="s">
        <v>346</v>
      </c>
      <c r="F123" s="370">
        <v>-1000</v>
      </c>
      <c r="G123" s="340">
        <v>1360</v>
      </c>
      <c r="H123" s="341">
        <v>1360</v>
      </c>
      <c r="I123" s="276">
        <f>G123-H123</f>
        <v>0</v>
      </c>
      <c r="J123" s="276">
        <f>$F123*I123</f>
        <v>0</v>
      </c>
      <c r="K123" s="276">
        <f>J123/1000000</f>
        <v>0</v>
      </c>
      <c r="L123" s="340">
        <v>61309</v>
      </c>
      <c r="M123" s="341">
        <v>61309</v>
      </c>
      <c r="N123" s="341">
        <f>L123-M123</f>
        <v>0</v>
      </c>
      <c r="O123" s="341">
        <f>$F123*N123</f>
        <v>0</v>
      </c>
      <c r="P123" s="341">
        <f>O123/1000000</f>
        <v>0</v>
      </c>
      <c r="Q123" s="466"/>
    </row>
    <row r="124" spans="1:17" ht="15.75" customHeight="1">
      <c r="A124" s="360"/>
      <c r="B124" s="362" t="s">
        <v>50</v>
      </c>
      <c r="C124" s="348"/>
      <c r="D124" s="44"/>
      <c r="E124" s="44"/>
      <c r="F124" s="370"/>
      <c r="G124" s="392"/>
      <c r="H124" s="393"/>
      <c r="I124" s="393"/>
      <c r="J124" s="393"/>
      <c r="K124" s="388"/>
      <c r="L124" s="340"/>
      <c r="M124" s="390"/>
      <c r="N124" s="390"/>
      <c r="O124" s="390"/>
      <c r="P124" s="339"/>
      <c r="Q124" s="190"/>
    </row>
    <row r="125" spans="1:17" ht="15.75" customHeight="1">
      <c r="A125" s="360"/>
      <c r="B125" s="362" t="s">
        <v>51</v>
      </c>
      <c r="C125" s="348"/>
      <c r="D125" s="44"/>
      <c r="E125" s="44"/>
      <c r="F125" s="370"/>
      <c r="G125" s="392"/>
      <c r="H125" s="393"/>
      <c r="I125" s="393"/>
      <c r="J125" s="393"/>
      <c r="K125" s="388"/>
      <c r="L125" s="340"/>
      <c r="M125" s="390"/>
      <c r="N125" s="390"/>
      <c r="O125" s="390"/>
      <c r="P125" s="339"/>
      <c r="Q125" s="190"/>
    </row>
    <row r="126" spans="1:17" ht="15.75" customHeight="1">
      <c r="A126" s="366"/>
      <c r="B126" s="369" t="s">
        <v>64</v>
      </c>
      <c r="C126" s="364"/>
      <c r="D126" s="44"/>
      <c r="E126" s="44"/>
      <c r="F126" s="370"/>
      <c r="G126" s="392"/>
      <c r="H126" s="388"/>
      <c r="I126" s="388"/>
      <c r="J126" s="388"/>
      <c r="K126" s="388"/>
      <c r="L126" s="340"/>
      <c r="M126" s="339"/>
      <c r="N126" s="339"/>
      <c r="O126" s="339"/>
      <c r="P126" s="339"/>
      <c r="Q126" s="190"/>
    </row>
    <row r="127" spans="1:17" s="462" customFormat="1" ht="24" customHeight="1">
      <c r="A127" s="360">
        <v>18</v>
      </c>
      <c r="B127" s="513" t="s">
        <v>65</v>
      </c>
      <c r="C127" s="364">
        <v>4865088</v>
      </c>
      <c r="D127" s="40" t="s">
        <v>12</v>
      </c>
      <c r="E127" s="41" t="s">
        <v>346</v>
      </c>
      <c r="F127" s="370">
        <v>-166.67</v>
      </c>
      <c r="G127" s="340">
        <v>19</v>
      </c>
      <c r="H127" s="341">
        <v>0</v>
      </c>
      <c r="I127" s="276">
        <f>G127-H127</f>
        <v>19</v>
      </c>
      <c r="J127" s="276">
        <f>$F127*I127</f>
        <v>-3166.7299999999996</v>
      </c>
      <c r="K127" s="276">
        <f>J127/1000000</f>
        <v>-0.0031667299999999995</v>
      </c>
      <c r="L127" s="340">
        <v>1726</v>
      </c>
      <c r="M127" s="341">
        <v>889</v>
      </c>
      <c r="N127" s="341">
        <f>L127-M127</f>
        <v>837</v>
      </c>
      <c r="O127" s="341">
        <f>$F127*N127</f>
        <v>-139502.78999999998</v>
      </c>
      <c r="P127" s="341">
        <f>O127/1000000</f>
        <v>-0.13950279</v>
      </c>
      <c r="Q127" s="500"/>
    </row>
    <row r="128" spans="1:17" s="462" customFormat="1" ht="24" customHeight="1">
      <c r="A128" s="275"/>
      <c r="B128" s="491"/>
      <c r="C128" s="335"/>
      <c r="D128" s="492"/>
      <c r="E128" s="326"/>
      <c r="F128" s="335"/>
      <c r="G128" s="340"/>
      <c r="H128" s="341"/>
      <c r="I128" s="276"/>
      <c r="J128" s="276"/>
      <c r="K128" s="276">
        <v>0</v>
      </c>
      <c r="L128" s="340"/>
      <c r="M128" s="341"/>
      <c r="N128" s="341"/>
      <c r="O128" s="341"/>
      <c r="P128" s="341">
        <v>-0.05926</v>
      </c>
      <c r="Q128" s="478" t="s">
        <v>464</v>
      </c>
    </row>
    <row r="129" spans="1:17" s="462" customFormat="1" ht="15.75" customHeight="1">
      <c r="A129" s="360">
        <v>19</v>
      </c>
      <c r="B129" s="513" t="s">
        <v>66</v>
      </c>
      <c r="C129" s="364">
        <v>4902579</v>
      </c>
      <c r="D129" s="40" t="s">
        <v>12</v>
      </c>
      <c r="E129" s="41" t="s">
        <v>346</v>
      </c>
      <c r="F129" s="370">
        <v>-500</v>
      </c>
      <c r="G129" s="340">
        <v>999934</v>
      </c>
      <c r="H129" s="341">
        <v>999934</v>
      </c>
      <c r="I129" s="276">
        <f>G129-H129</f>
        <v>0</v>
      </c>
      <c r="J129" s="276">
        <f>$F129*I129</f>
        <v>0</v>
      </c>
      <c r="K129" s="276">
        <f>J129/1000000</f>
        <v>0</v>
      </c>
      <c r="L129" s="340">
        <v>552</v>
      </c>
      <c r="M129" s="341">
        <v>532</v>
      </c>
      <c r="N129" s="341">
        <f>L129-M129</f>
        <v>20</v>
      </c>
      <c r="O129" s="341">
        <f>$F129*N129</f>
        <v>-10000</v>
      </c>
      <c r="P129" s="341">
        <f>O129/1000000</f>
        <v>-0.01</v>
      </c>
      <c r="Q129" s="466"/>
    </row>
    <row r="130" spans="1:17" s="462" customFormat="1" ht="15.75" customHeight="1">
      <c r="A130" s="360">
        <v>20</v>
      </c>
      <c r="B130" s="513" t="s">
        <v>67</v>
      </c>
      <c r="C130" s="364">
        <v>4902585</v>
      </c>
      <c r="D130" s="40" t="s">
        <v>12</v>
      </c>
      <c r="E130" s="41" t="s">
        <v>346</v>
      </c>
      <c r="F130" s="370">
        <v>-666.67</v>
      </c>
      <c r="G130" s="340">
        <v>352</v>
      </c>
      <c r="H130" s="341">
        <v>329</v>
      </c>
      <c r="I130" s="276">
        <f>G130-H130</f>
        <v>23</v>
      </c>
      <c r="J130" s="276">
        <f>$F130*I130</f>
        <v>-15333.41</v>
      </c>
      <c r="K130" s="276">
        <f>J130/1000000</f>
        <v>-0.01533341</v>
      </c>
      <c r="L130" s="340">
        <v>114</v>
      </c>
      <c r="M130" s="341">
        <v>112</v>
      </c>
      <c r="N130" s="341">
        <f>L130-M130</f>
        <v>2</v>
      </c>
      <c r="O130" s="341">
        <f>$F130*N130</f>
        <v>-1333.34</v>
      </c>
      <c r="P130" s="341">
        <f>O130/1000000</f>
        <v>-0.00133334</v>
      </c>
      <c r="Q130" s="466"/>
    </row>
    <row r="131" spans="1:17" s="462" customFormat="1" ht="15.75" customHeight="1">
      <c r="A131" s="360">
        <v>21</v>
      </c>
      <c r="B131" s="513" t="s">
        <v>68</v>
      </c>
      <c r="C131" s="364">
        <v>4865072</v>
      </c>
      <c r="D131" s="40" t="s">
        <v>12</v>
      </c>
      <c r="E131" s="41" t="s">
        <v>346</v>
      </c>
      <c r="F131" s="741">
        <v>-666.666666666667</v>
      </c>
      <c r="G131" s="340">
        <v>3376</v>
      </c>
      <c r="H131" s="341">
        <v>3248</v>
      </c>
      <c r="I131" s="276">
        <f>G131-H131</f>
        <v>128</v>
      </c>
      <c r="J131" s="276">
        <f>$F131*I131</f>
        <v>-85333.33333333337</v>
      </c>
      <c r="K131" s="276">
        <f>J131/1000000</f>
        <v>-0.08533333333333337</v>
      </c>
      <c r="L131" s="340">
        <v>1421</v>
      </c>
      <c r="M131" s="341">
        <v>1408</v>
      </c>
      <c r="N131" s="341">
        <f>L131-M131</f>
        <v>13</v>
      </c>
      <c r="O131" s="341">
        <f>$F131*N131</f>
        <v>-8666.666666666672</v>
      </c>
      <c r="P131" s="341">
        <f>O131/1000000</f>
        <v>-0.008666666666666671</v>
      </c>
      <c r="Q131" s="466"/>
    </row>
    <row r="132" spans="1:17" s="462" customFormat="1" ht="15.75" customHeight="1">
      <c r="A132" s="360"/>
      <c r="B132" s="369" t="s">
        <v>32</v>
      </c>
      <c r="C132" s="364"/>
      <c r="D132" s="44"/>
      <c r="E132" s="44"/>
      <c r="F132" s="370"/>
      <c r="G132" s="392"/>
      <c r="H132" s="276"/>
      <c r="I132" s="276"/>
      <c r="J132" s="276"/>
      <c r="K132" s="276"/>
      <c r="L132" s="340"/>
      <c r="M132" s="341"/>
      <c r="N132" s="341"/>
      <c r="O132" s="341"/>
      <c r="P132" s="341"/>
      <c r="Q132" s="466"/>
    </row>
    <row r="133" spans="1:17" s="462" customFormat="1" ht="15.75" customHeight="1">
      <c r="A133" s="360">
        <v>22</v>
      </c>
      <c r="B133" s="742" t="s">
        <v>69</v>
      </c>
      <c r="C133" s="364">
        <v>4864797</v>
      </c>
      <c r="D133" s="40" t="s">
        <v>12</v>
      </c>
      <c r="E133" s="41" t="s">
        <v>346</v>
      </c>
      <c r="F133" s="370">
        <v>-100</v>
      </c>
      <c r="G133" s="340">
        <v>4141</v>
      </c>
      <c r="H133" s="341">
        <v>4054</v>
      </c>
      <c r="I133" s="276">
        <f>G133-H133</f>
        <v>87</v>
      </c>
      <c r="J133" s="276">
        <f>$F133*I133</f>
        <v>-8700</v>
      </c>
      <c r="K133" s="276">
        <f>J133/1000000</f>
        <v>-0.0087</v>
      </c>
      <c r="L133" s="340">
        <v>1716</v>
      </c>
      <c r="M133" s="341">
        <v>1832</v>
      </c>
      <c r="N133" s="341">
        <f>L133-M133</f>
        <v>-116</v>
      </c>
      <c r="O133" s="341">
        <f>$F133*N133</f>
        <v>11600</v>
      </c>
      <c r="P133" s="341">
        <f>O133/1000000</f>
        <v>0.0116</v>
      </c>
      <c r="Q133" s="466"/>
    </row>
    <row r="134" spans="1:17" s="462" customFormat="1" ht="15.75" customHeight="1">
      <c r="A134" s="360">
        <v>23</v>
      </c>
      <c r="B134" s="742" t="s">
        <v>142</v>
      </c>
      <c r="C134" s="364">
        <v>4865086</v>
      </c>
      <c r="D134" s="40" t="s">
        <v>12</v>
      </c>
      <c r="E134" s="41" t="s">
        <v>346</v>
      </c>
      <c r="F134" s="370">
        <v>-100</v>
      </c>
      <c r="G134" s="340">
        <v>25050</v>
      </c>
      <c r="H134" s="341">
        <v>25008</v>
      </c>
      <c r="I134" s="276">
        <f>G134-H134</f>
        <v>42</v>
      </c>
      <c r="J134" s="276">
        <f>$F134*I134</f>
        <v>-4200</v>
      </c>
      <c r="K134" s="276">
        <f>J134/1000000</f>
        <v>-0.0042</v>
      </c>
      <c r="L134" s="340">
        <v>51293</v>
      </c>
      <c r="M134" s="341">
        <v>51248</v>
      </c>
      <c r="N134" s="341">
        <f>L134-M134</f>
        <v>45</v>
      </c>
      <c r="O134" s="341">
        <f>$F134*N134</f>
        <v>-4500</v>
      </c>
      <c r="P134" s="341">
        <f>O134/1000000</f>
        <v>-0.0045</v>
      </c>
      <c r="Q134" s="466"/>
    </row>
    <row r="135" spans="1:17" s="462" customFormat="1" ht="15.75" customHeight="1">
      <c r="A135" s="360"/>
      <c r="B135" s="363" t="s">
        <v>70</v>
      </c>
      <c r="C135" s="364"/>
      <c r="D135" s="40"/>
      <c r="E135" s="40"/>
      <c r="F135" s="370"/>
      <c r="G135" s="392"/>
      <c r="H135" s="276"/>
      <c r="I135" s="276"/>
      <c r="J135" s="276"/>
      <c r="K135" s="276"/>
      <c r="L135" s="340"/>
      <c r="M135" s="341"/>
      <c r="N135" s="341"/>
      <c r="O135" s="341"/>
      <c r="P135" s="341"/>
      <c r="Q135" s="466"/>
    </row>
    <row r="136" spans="1:17" s="462" customFormat="1" ht="14.25" customHeight="1">
      <c r="A136" s="360">
        <v>24</v>
      </c>
      <c r="B136" s="361" t="s">
        <v>63</v>
      </c>
      <c r="C136" s="364">
        <v>4902568</v>
      </c>
      <c r="D136" s="40" t="s">
        <v>12</v>
      </c>
      <c r="E136" s="41" t="s">
        <v>346</v>
      </c>
      <c r="F136" s="370">
        <v>-100</v>
      </c>
      <c r="G136" s="340">
        <v>997520</v>
      </c>
      <c r="H136" s="341">
        <v>997536</v>
      </c>
      <c r="I136" s="276">
        <f aca="true" t="shared" si="24" ref="I136:I142">G136-H136</f>
        <v>-16</v>
      </c>
      <c r="J136" s="276">
        <f aca="true" t="shared" si="25" ref="J136:J142">$F136*I136</f>
        <v>1600</v>
      </c>
      <c r="K136" s="276">
        <f aca="true" t="shared" si="26" ref="K136:K142">J136/1000000</f>
        <v>0.0016</v>
      </c>
      <c r="L136" s="340">
        <v>2087</v>
      </c>
      <c r="M136" s="341">
        <v>2032</v>
      </c>
      <c r="N136" s="341">
        <f aca="true" t="shared" si="27" ref="N136:N142">L136-M136</f>
        <v>55</v>
      </c>
      <c r="O136" s="341">
        <f aca="true" t="shared" si="28" ref="O136:O142">$F136*N136</f>
        <v>-5500</v>
      </c>
      <c r="P136" s="341">
        <f aca="true" t="shared" si="29" ref="P136:P142">O136/1000000</f>
        <v>-0.0055</v>
      </c>
      <c r="Q136" s="466"/>
    </row>
    <row r="137" spans="1:17" s="462" customFormat="1" ht="15.75" customHeight="1">
      <c r="A137" s="360">
        <v>25</v>
      </c>
      <c r="B137" s="361" t="s">
        <v>71</v>
      </c>
      <c r="C137" s="364">
        <v>4902549</v>
      </c>
      <c r="D137" s="40" t="s">
        <v>12</v>
      </c>
      <c r="E137" s="41" t="s">
        <v>346</v>
      </c>
      <c r="F137" s="370">
        <v>-100</v>
      </c>
      <c r="G137" s="340">
        <v>999748</v>
      </c>
      <c r="H137" s="341">
        <v>999748</v>
      </c>
      <c r="I137" s="276">
        <f t="shared" si="24"/>
        <v>0</v>
      </c>
      <c r="J137" s="276">
        <f t="shared" si="25"/>
        <v>0</v>
      </c>
      <c r="K137" s="276">
        <f t="shared" si="26"/>
        <v>0</v>
      </c>
      <c r="L137" s="340">
        <v>999983</v>
      </c>
      <c r="M137" s="341">
        <v>999983</v>
      </c>
      <c r="N137" s="341">
        <f t="shared" si="27"/>
        <v>0</v>
      </c>
      <c r="O137" s="341">
        <f t="shared" si="28"/>
        <v>0</v>
      </c>
      <c r="P137" s="341">
        <f t="shared" si="29"/>
        <v>0</v>
      </c>
      <c r="Q137" s="478"/>
    </row>
    <row r="138" spans="1:17" s="462" customFormat="1" ht="15.75" customHeight="1">
      <c r="A138" s="360">
        <v>26</v>
      </c>
      <c r="B138" s="361" t="s">
        <v>84</v>
      </c>
      <c r="C138" s="364">
        <v>4902537</v>
      </c>
      <c r="D138" s="40" t="s">
        <v>12</v>
      </c>
      <c r="E138" s="41" t="s">
        <v>346</v>
      </c>
      <c r="F138" s="370">
        <v>-100</v>
      </c>
      <c r="G138" s="340">
        <v>23973</v>
      </c>
      <c r="H138" s="341">
        <v>23989</v>
      </c>
      <c r="I138" s="276">
        <f t="shared" si="24"/>
        <v>-16</v>
      </c>
      <c r="J138" s="276">
        <f t="shared" si="25"/>
        <v>1600</v>
      </c>
      <c r="K138" s="276">
        <f t="shared" si="26"/>
        <v>0.0016</v>
      </c>
      <c r="L138" s="340">
        <v>57892</v>
      </c>
      <c r="M138" s="341">
        <v>57896</v>
      </c>
      <c r="N138" s="341">
        <f t="shared" si="27"/>
        <v>-4</v>
      </c>
      <c r="O138" s="341">
        <f t="shared" si="28"/>
        <v>400</v>
      </c>
      <c r="P138" s="341">
        <f t="shared" si="29"/>
        <v>0.0004</v>
      </c>
      <c r="Q138" s="478" t="s">
        <v>463</v>
      </c>
    </row>
    <row r="139" spans="1:17" s="462" customFormat="1" ht="15.75" customHeight="1">
      <c r="A139" s="360"/>
      <c r="B139" s="361"/>
      <c r="C139" s="364"/>
      <c r="D139" s="40"/>
      <c r="E139" s="41"/>
      <c r="F139" s="370"/>
      <c r="G139" s="340"/>
      <c r="H139" s="341"/>
      <c r="I139" s="276"/>
      <c r="J139" s="276"/>
      <c r="K139" s="276">
        <v>0.00046</v>
      </c>
      <c r="L139" s="340"/>
      <c r="M139" s="341"/>
      <c r="N139" s="341"/>
      <c r="O139" s="341"/>
      <c r="P139" s="341">
        <v>0.00011</v>
      </c>
      <c r="Q139" s="478" t="s">
        <v>464</v>
      </c>
    </row>
    <row r="140" spans="1:17" s="462" customFormat="1" ht="15.75" customHeight="1">
      <c r="A140" s="360">
        <v>27</v>
      </c>
      <c r="B140" s="361" t="s">
        <v>72</v>
      </c>
      <c r="C140" s="364">
        <v>4902578</v>
      </c>
      <c r="D140" s="40" t="s">
        <v>12</v>
      </c>
      <c r="E140" s="41" t="s">
        <v>346</v>
      </c>
      <c r="F140" s="370">
        <v>-100</v>
      </c>
      <c r="G140" s="340">
        <v>0</v>
      </c>
      <c r="H140" s="341">
        <v>0</v>
      </c>
      <c r="I140" s="276">
        <f t="shared" si="24"/>
        <v>0</v>
      </c>
      <c r="J140" s="276">
        <f t="shared" si="25"/>
        <v>0</v>
      </c>
      <c r="K140" s="276">
        <f t="shared" si="26"/>
        <v>0</v>
      </c>
      <c r="L140" s="340">
        <v>0</v>
      </c>
      <c r="M140" s="341">
        <v>0</v>
      </c>
      <c r="N140" s="341">
        <f t="shared" si="27"/>
        <v>0</v>
      </c>
      <c r="O140" s="341">
        <f t="shared" si="28"/>
        <v>0</v>
      </c>
      <c r="P140" s="341">
        <f t="shared" si="29"/>
        <v>0</v>
      </c>
      <c r="Q140" s="503"/>
    </row>
    <row r="141" spans="1:17" s="462" customFormat="1" ht="15.75" customHeight="1">
      <c r="A141" s="360">
        <v>28</v>
      </c>
      <c r="B141" s="361" t="s">
        <v>73</v>
      </c>
      <c r="C141" s="364">
        <v>4902538</v>
      </c>
      <c r="D141" s="40" t="s">
        <v>12</v>
      </c>
      <c r="E141" s="41" t="s">
        <v>346</v>
      </c>
      <c r="F141" s="370">
        <v>-100</v>
      </c>
      <c r="G141" s="340">
        <v>999762</v>
      </c>
      <c r="H141" s="341">
        <v>999762</v>
      </c>
      <c r="I141" s="276">
        <f t="shared" si="24"/>
        <v>0</v>
      </c>
      <c r="J141" s="276">
        <f t="shared" si="25"/>
        <v>0</v>
      </c>
      <c r="K141" s="276">
        <f t="shared" si="26"/>
        <v>0</v>
      </c>
      <c r="L141" s="340">
        <v>999987</v>
      </c>
      <c r="M141" s="341">
        <v>999987</v>
      </c>
      <c r="N141" s="341">
        <f t="shared" si="27"/>
        <v>0</v>
      </c>
      <c r="O141" s="341">
        <f t="shared" si="28"/>
        <v>0</v>
      </c>
      <c r="P141" s="341">
        <f t="shared" si="29"/>
        <v>0</v>
      </c>
      <c r="Q141" s="466"/>
    </row>
    <row r="142" spans="1:17" s="462" customFormat="1" ht="15.75" customHeight="1">
      <c r="A142" s="360">
        <v>29</v>
      </c>
      <c r="B142" s="361" t="s">
        <v>59</v>
      </c>
      <c r="C142" s="364">
        <v>4902527</v>
      </c>
      <c r="D142" s="40" t="s">
        <v>12</v>
      </c>
      <c r="E142" s="41" t="s">
        <v>346</v>
      </c>
      <c r="F142" s="370">
        <v>-100</v>
      </c>
      <c r="G142" s="340">
        <v>0</v>
      </c>
      <c r="H142" s="341">
        <v>0</v>
      </c>
      <c r="I142" s="276">
        <f t="shared" si="24"/>
        <v>0</v>
      </c>
      <c r="J142" s="276">
        <f t="shared" si="25"/>
        <v>0</v>
      </c>
      <c r="K142" s="276">
        <f t="shared" si="26"/>
        <v>0</v>
      </c>
      <c r="L142" s="340">
        <v>0</v>
      </c>
      <c r="M142" s="341">
        <v>0</v>
      </c>
      <c r="N142" s="341">
        <f t="shared" si="27"/>
        <v>0</v>
      </c>
      <c r="O142" s="341">
        <f t="shared" si="28"/>
        <v>0</v>
      </c>
      <c r="P142" s="341">
        <f t="shared" si="29"/>
        <v>0</v>
      </c>
      <c r="Q142" s="466"/>
    </row>
    <row r="143" spans="1:17" s="462" customFormat="1" ht="15.75" customHeight="1">
      <c r="A143" s="360"/>
      <c r="B143" s="363" t="s">
        <v>74</v>
      </c>
      <c r="C143" s="364"/>
      <c r="D143" s="40"/>
      <c r="E143" s="40"/>
      <c r="F143" s="370"/>
      <c r="G143" s="392"/>
      <c r="H143" s="276"/>
      <c r="I143" s="276"/>
      <c r="J143" s="276"/>
      <c r="K143" s="276"/>
      <c r="L143" s="340"/>
      <c r="M143" s="341"/>
      <c r="N143" s="341"/>
      <c r="O143" s="341"/>
      <c r="P143" s="341"/>
      <c r="Q143" s="466"/>
    </row>
    <row r="144" spans="1:17" s="462" customFormat="1" ht="15.75" customHeight="1">
      <c r="A144" s="360">
        <v>30</v>
      </c>
      <c r="B144" s="361" t="s">
        <v>75</v>
      </c>
      <c r="C144" s="364">
        <v>4902540</v>
      </c>
      <c r="D144" s="40" t="s">
        <v>12</v>
      </c>
      <c r="E144" s="41" t="s">
        <v>346</v>
      </c>
      <c r="F144" s="370">
        <v>-100</v>
      </c>
      <c r="G144" s="340">
        <v>1651</v>
      </c>
      <c r="H144" s="341">
        <v>1599</v>
      </c>
      <c r="I144" s="276">
        <f>G144-H144</f>
        <v>52</v>
      </c>
      <c r="J144" s="276">
        <f>$F144*I144</f>
        <v>-5200</v>
      </c>
      <c r="K144" s="276">
        <f>J144/1000000</f>
        <v>-0.0052</v>
      </c>
      <c r="L144" s="340">
        <v>7822</v>
      </c>
      <c r="M144" s="341">
        <v>7071</v>
      </c>
      <c r="N144" s="341">
        <f>L144-M144</f>
        <v>751</v>
      </c>
      <c r="O144" s="341">
        <f>$F144*N144</f>
        <v>-75100</v>
      </c>
      <c r="P144" s="341">
        <f>O144/1000000</f>
        <v>-0.0751</v>
      </c>
      <c r="Q144" s="478"/>
    </row>
    <row r="145" spans="1:17" s="462" customFormat="1" ht="15.75" customHeight="1">
      <c r="A145" s="360">
        <v>31</v>
      </c>
      <c r="B145" s="361" t="s">
        <v>76</v>
      </c>
      <c r="C145" s="364">
        <v>4902548</v>
      </c>
      <c r="D145" s="40" t="s">
        <v>12</v>
      </c>
      <c r="E145" s="41" t="s">
        <v>346</v>
      </c>
      <c r="F145" s="364">
        <v>-100</v>
      </c>
      <c r="G145" s="340">
        <v>2594</v>
      </c>
      <c r="H145" s="341">
        <v>2077</v>
      </c>
      <c r="I145" s="276">
        <f>G145-H145</f>
        <v>517</v>
      </c>
      <c r="J145" s="276">
        <f>$F145*I145</f>
        <v>-51700</v>
      </c>
      <c r="K145" s="276">
        <f>J145/1000000</f>
        <v>-0.0517</v>
      </c>
      <c r="L145" s="340">
        <v>562</v>
      </c>
      <c r="M145" s="341">
        <v>405</v>
      </c>
      <c r="N145" s="341">
        <f>L145-M145</f>
        <v>157</v>
      </c>
      <c r="O145" s="341">
        <f>$F145*N145</f>
        <v>-15700</v>
      </c>
      <c r="P145" s="341">
        <f>O145/1000000</f>
        <v>-0.0157</v>
      </c>
      <c r="Q145" s="727"/>
    </row>
    <row r="146" spans="1:17" s="462" customFormat="1" ht="15.75" customHeight="1" thickBot="1">
      <c r="A146" s="464">
        <v>32</v>
      </c>
      <c r="B146" s="731" t="s">
        <v>77</v>
      </c>
      <c r="C146" s="365">
        <v>4902536</v>
      </c>
      <c r="D146" s="90" t="s">
        <v>12</v>
      </c>
      <c r="E146" s="511" t="s">
        <v>346</v>
      </c>
      <c r="F146" s="365">
        <v>-100</v>
      </c>
      <c r="G146" s="340">
        <v>13027</v>
      </c>
      <c r="H146" s="465">
        <v>12359</v>
      </c>
      <c r="I146" s="465">
        <f>G146-H146</f>
        <v>668</v>
      </c>
      <c r="J146" s="465">
        <f>$F146*I146</f>
        <v>-66800</v>
      </c>
      <c r="K146" s="465">
        <f>J146/1000000</f>
        <v>-0.0668</v>
      </c>
      <c r="L146" s="340">
        <v>4833</v>
      </c>
      <c r="M146" s="465">
        <v>4610</v>
      </c>
      <c r="N146" s="465">
        <f>L146-M146</f>
        <v>223</v>
      </c>
      <c r="O146" s="465">
        <f>$F146*N146</f>
        <v>-22300</v>
      </c>
      <c r="P146" s="465">
        <f>O146/1000000</f>
        <v>-0.0223</v>
      </c>
      <c r="Q146" s="464"/>
    </row>
    <row r="147" ht="13.5" thickTop="1"/>
    <row r="148" spans="4:16" ht="16.5">
      <c r="D148" s="21"/>
      <c r="K148" s="418">
        <f>SUM(K101:K146)</f>
        <v>0.07452672666666657</v>
      </c>
      <c r="L148" s="53"/>
      <c r="M148" s="53"/>
      <c r="N148" s="53"/>
      <c r="O148" s="53"/>
      <c r="P148" s="394">
        <f>SUM(P101:P146)</f>
        <v>0.2559817633333335</v>
      </c>
    </row>
    <row r="149" spans="11:16" ht="14.25">
      <c r="K149" s="53"/>
      <c r="L149" s="53"/>
      <c r="M149" s="53"/>
      <c r="N149" s="53"/>
      <c r="O149" s="53"/>
      <c r="P149" s="53"/>
    </row>
    <row r="150" spans="11:16" ht="14.25">
      <c r="K150" s="53"/>
      <c r="L150" s="53"/>
      <c r="M150" s="53"/>
      <c r="N150" s="53"/>
      <c r="O150" s="53"/>
      <c r="P150" s="53"/>
    </row>
    <row r="151" spans="17:18" ht="12.75">
      <c r="Q151" s="404" t="str">
        <f>NDPL!Q1</f>
        <v>JULY -2017</v>
      </c>
      <c r="R151" s="255"/>
    </row>
    <row r="152" ht="13.5" thickBot="1"/>
    <row r="153" spans="1:17" ht="44.25" customHeight="1">
      <c r="A153" s="333"/>
      <c r="B153" s="331" t="s">
        <v>147</v>
      </c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50"/>
    </row>
    <row r="154" spans="1:17" ht="19.5" customHeight="1">
      <c r="A154" s="235"/>
      <c r="B154" s="281" t="s">
        <v>148</v>
      </c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51"/>
    </row>
    <row r="155" spans="1:17" ht="19.5" customHeight="1">
      <c r="A155" s="235"/>
      <c r="B155" s="277" t="s">
        <v>249</v>
      </c>
      <c r="C155" s="18"/>
      <c r="D155" s="18"/>
      <c r="E155" s="18"/>
      <c r="F155" s="18"/>
      <c r="G155" s="18"/>
      <c r="H155" s="18"/>
      <c r="I155" s="18"/>
      <c r="J155" s="18"/>
      <c r="K155" s="204">
        <f>K59</f>
        <v>0.22335040000000017</v>
      </c>
      <c r="L155" s="204"/>
      <c r="M155" s="204"/>
      <c r="N155" s="204"/>
      <c r="O155" s="204"/>
      <c r="P155" s="204">
        <f>P59</f>
        <v>2.479985299999999</v>
      </c>
      <c r="Q155" s="51"/>
    </row>
    <row r="156" spans="1:17" ht="19.5" customHeight="1">
      <c r="A156" s="235"/>
      <c r="B156" s="277" t="s">
        <v>250</v>
      </c>
      <c r="C156" s="18"/>
      <c r="D156" s="18"/>
      <c r="E156" s="18"/>
      <c r="F156" s="18"/>
      <c r="G156" s="18"/>
      <c r="H156" s="18"/>
      <c r="I156" s="18"/>
      <c r="J156" s="18"/>
      <c r="K156" s="419">
        <f>K148</f>
        <v>0.07452672666666657</v>
      </c>
      <c r="L156" s="204"/>
      <c r="M156" s="204"/>
      <c r="N156" s="204"/>
      <c r="O156" s="204"/>
      <c r="P156" s="204">
        <f>P148</f>
        <v>0.2559817633333335</v>
      </c>
      <c r="Q156" s="51"/>
    </row>
    <row r="157" spans="1:17" ht="19.5" customHeight="1">
      <c r="A157" s="235"/>
      <c r="B157" s="277" t="s">
        <v>149</v>
      </c>
      <c r="C157" s="18"/>
      <c r="D157" s="18"/>
      <c r="E157" s="18"/>
      <c r="F157" s="18"/>
      <c r="G157" s="18"/>
      <c r="H157" s="18"/>
      <c r="I157" s="18"/>
      <c r="J157" s="18"/>
      <c r="K157" s="419">
        <f>'ROHTAK ROAD'!K42</f>
        <v>-0.085675</v>
      </c>
      <c r="L157" s="204"/>
      <c r="M157" s="204"/>
      <c r="N157" s="204"/>
      <c r="O157" s="204"/>
      <c r="P157" s="419">
        <f>'ROHTAK ROAD'!P42</f>
        <v>-0.0869</v>
      </c>
      <c r="Q157" s="51"/>
    </row>
    <row r="158" spans="1:17" ht="19.5" customHeight="1">
      <c r="A158" s="235"/>
      <c r="B158" s="277" t="s">
        <v>150</v>
      </c>
      <c r="C158" s="18"/>
      <c r="D158" s="18"/>
      <c r="E158" s="18"/>
      <c r="F158" s="18"/>
      <c r="G158" s="18"/>
      <c r="H158" s="18"/>
      <c r="I158" s="18"/>
      <c r="J158" s="18"/>
      <c r="K158" s="419">
        <f>SUM(K155:K157)</f>
        <v>0.21220212666666677</v>
      </c>
      <c r="L158" s="204"/>
      <c r="M158" s="204"/>
      <c r="N158" s="204"/>
      <c r="O158" s="204"/>
      <c r="P158" s="419">
        <f>SUM(P155:P157)</f>
        <v>2.649067063333333</v>
      </c>
      <c r="Q158" s="51"/>
    </row>
    <row r="159" spans="1:17" ht="19.5" customHeight="1">
      <c r="A159" s="235"/>
      <c r="B159" s="281" t="s">
        <v>151</v>
      </c>
      <c r="C159" s="18"/>
      <c r="D159" s="18"/>
      <c r="E159" s="18"/>
      <c r="F159" s="18"/>
      <c r="G159" s="18"/>
      <c r="H159" s="18"/>
      <c r="I159" s="18"/>
      <c r="J159" s="18"/>
      <c r="K159" s="204"/>
      <c r="L159" s="204"/>
      <c r="M159" s="204"/>
      <c r="N159" s="204"/>
      <c r="O159" s="204"/>
      <c r="P159" s="204"/>
      <c r="Q159" s="51"/>
    </row>
    <row r="160" spans="1:17" ht="19.5" customHeight="1">
      <c r="A160" s="235"/>
      <c r="B160" s="277" t="s">
        <v>251</v>
      </c>
      <c r="C160" s="18"/>
      <c r="D160" s="18"/>
      <c r="E160" s="18"/>
      <c r="F160" s="18"/>
      <c r="G160" s="18"/>
      <c r="H160" s="18"/>
      <c r="I160" s="18"/>
      <c r="J160" s="18"/>
      <c r="K160" s="204">
        <f>K93</f>
        <v>1.333</v>
      </c>
      <c r="L160" s="204"/>
      <c r="M160" s="204"/>
      <c r="N160" s="204"/>
      <c r="O160" s="204"/>
      <c r="P160" s="204">
        <f>P93</f>
        <v>3.4434999999999993</v>
      </c>
      <c r="Q160" s="51"/>
    </row>
    <row r="161" spans="1:17" ht="19.5" customHeight="1" thickBot="1">
      <c r="A161" s="236"/>
      <c r="B161" s="332" t="s">
        <v>152</v>
      </c>
      <c r="C161" s="52"/>
      <c r="D161" s="52"/>
      <c r="E161" s="52"/>
      <c r="F161" s="52"/>
      <c r="G161" s="52"/>
      <c r="H161" s="52"/>
      <c r="I161" s="52"/>
      <c r="J161" s="52"/>
      <c r="K161" s="420">
        <f>SUM(K158:K160)</f>
        <v>1.5452021266666667</v>
      </c>
      <c r="L161" s="202"/>
      <c r="M161" s="202"/>
      <c r="N161" s="202"/>
      <c r="O161" s="202"/>
      <c r="P161" s="201">
        <f>SUM(P158:P160)</f>
        <v>6.092567063333332</v>
      </c>
      <c r="Q161" s="203"/>
    </row>
    <row r="162" ht="12.75">
      <c r="A162" s="235"/>
    </row>
    <row r="163" ht="12.75">
      <c r="A163" s="235"/>
    </row>
    <row r="164" ht="12.75">
      <c r="A164" s="235"/>
    </row>
    <row r="165" ht="13.5" thickBot="1">
      <c r="A165" s="236"/>
    </row>
    <row r="166" spans="1:17" ht="12.75">
      <c r="A166" s="229"/>
      <c r="B166" s="230"/>
      <c r="C166" s="230"/>
      <c r="D166" s="230"/>
      <c r="E166" s="230"/>
      <c r="F166" s="230"/>
      <c r="G166" s="230"/>
      <c r="H166" s="49"/>
      <c r="I166" s="49"/>
      <c r="J166" s="49"/>
      <c r="K166" s="49"/>
      <c r="L166" s="49"/>
      <c r="M166" s="49"/>
      <c r="N166" s="49"/>
      <c r="O166" s="49"/>
      <c r="P166" s="49"/>
      <c r="Q166" s="50"/>
    </row>
    <row r="167" spans="1:17" ht="23.25">
      <c r="A167" s="237" t="s">
        <v>327</v>
      </c>
      <c r="B167" s="221"/>
      <c r="C167" s="221"/>
      <c r="D167" s="221"/>
      <c r="E167" s="221"/>
      <c r="F167" s="221"/>
      <c r="G167" s="221"/>
      <c r="H167" s="18"/>
      <c r="I167" s="18"/>
      <c r="J167" s="18"/>
      <c r="K167" s="18"/>
      <c r="L167" s="18"/>
      <c r="M167" s="18"/>
      <c r="N167" s="18"/>
      <c r="O167" s="18"/>
      <c r="P167" s="18"/>
      <c r="Q167" s="51"/>
    </row>
    <row r="168" spans="1:17" ht="12.75">
      <c r="A168" s="231"/>
      <c r="B168" s="221"/>
      <c r="C168" s="221"/>
      <c r="D168" s="221"/>
      <c r="E168" s="221"/>
      <c r="F168" s="221"/>
      <c r="G168" s="221"/>
      <c r="H168" s="18"/>
      <c r="I168" s="18"/>
      <c r="J168" s="18"/>
      <c r="K168" s="18"/>
      <c r="L168" s="18"/>
      <c r="M168" s="18"/>
      <c r="N168" s="18"/>
      <c r="O168" s="18"/>
      <c r="P168" s="18"/>
      <c r="Q168" s="51"/>
    </row>
    <row r="169" spans="1:17" ht="12.75">
      <c r="A169" s="232"/>
      <c r="B169" s="233"/>
      <c r="C169" s="233"/>
      <c r="D169" s="233"/>
      <c r="E169" s="233"/>
      <c r="F169" s="233"/>
      <c r="G169" s="233"/>
      <c r="H169" s="18"/>
      <c r="I169" s="18"/>
      <c r="J169" s="18"/>
      <c r="K169" s="247" t="s">
        <v>339</v>
      </c>
      <c r="L169" s="18"/>
      <c r="M169" s="18"/>
      <c r="N169" s="18"/>
      <c r="O169" s="18"/>
      <c r="P169" s="247" t="s">
        <v>340</v>
      </c>
      <c r="Q169" s="51"/>
    </row>
    <row r="170" spans="1:17" ht="12.75">
      <c r="A170" s="234"/>
      <c r="B170" s="133"/>
      <c r="C170" s="133"/>
      <c r="D170" s="133"/>
      <c r="E170" s="133"/>
      <c r="F170" s="133"/>
      <c r="G170" s="133"/>
      <c r="H170" s="18"/>
      <c r="I170" s="18"/>
      <c r="J170" s="18"/>
      <c r="K170" s="18"/>
      <c r="L170" s="18"/>
      <c r="M170" s="18"/>
      <c r="N170" s="18"/>
      <c r="O170" s="18"/>
      <c r="P170" s="18"/>
      <c r="Q170" s="51"/>
    </row>
    <row r="171" spans="1:17" ht="12.75">
      <c r="A171" s="234"/>
      <c r="B171" s="133"/>
      <c r="C171" s="133"/>
      <c r="D171" s="133"/>
      <c r="E171" s="133"/>
      <c r="F171" s="133"/>
      <c r="G171" s="133"/>
      <c r="H171" s="18"/>
      <c r="I171" s="18"/>
      <c r="J171" s="18"/>
      <c r="K171" s="18"/>
      <c r="L171" s="18"/>
      <c r="M171" s="18"/>
      <c r="N171" s="18"/>
      <c r="O171" s="18"/>
      <c r="P171" s="18"/>
      <c r="Q171" s="51"/>
    </row>
    <row r="172" spans="1:17" ht="18">
      <c r="A172" s="238" t="s">
        <v>330</v>
      </c>
      <c r="B172" s="222"/>
      <c r="C172" s="222"/>
      <c r="D172" s="223"/>
      <c r="E172" s="223"/>
      <c r="F172" s="224"/>
      <c r="G172" s="223"/>
      <c r="H172" s="18"/>
      <c r="I172" s="18"/>
      <c r="J172" s="18"/>
      <c r="K172" s="395">
        <f>K161</f>
        <v>1.5452021266666667</v>
      </c>
      <c r="L172" s="223" t="s">
        <v>328</v>
      </c>
      <c r="M172" s="18"/>
      <c r="N172" s="18"/>
      <c r="O172" s="18"/>
      <c r="P172" s="395">
        <f>P161</f>
        <v>6.092567063333332</v>
      </c>
      <c r="Q172" s="244" t="s">
        <v>328</v>
      </c>
    </row>
    <row r="173" spans="1:17" ht="18">
      <c r="A173" s="239"/>
      <c r="B173" s="225"/>
      <c r="C173" s="225"/>
      <c r="D173" s="221"/>
      <c r="E173" s="221"/>
      <c r="F173" s="226"/>
      <c r="G173" s="221"/>
      <c r="H173" s="18"/>
      <c r="I173" s="18"/>
      <c r="J173" s="18"/>
      <c r="K173" s="396"/>
      <c r="L173" s="221"/>
      <c r="M173" s="18"/>
      <c r="N173" s="18"/>
      <c r="O173" s="18"/>
      <c r="P173" s="396"/>
      <c r="Q173" s="245"/>
    </row>
    <row r="174" spans="1:17" ht="18">
      <c r="A174" s="240" t="s">
        <v>329</v>
      </c>
      <c r="B174" s="227"/>
      <c r="C174" s="45"/>
      <c r="D174" s="221"/>
      <c r="E174" s="221"/>
      <c r="F174" s="228"/>
      <c r="G174" s="223"/>
      <c r="H174" s="18"/>
      <c r="I174" s="18"/>
      <c r="J174" s="18"/>
      <c r="K174" s="396">
        <f>'STEPPED UP GENCO'!K40</f>
        <v>0.13600346760000004</v>
      </c>
      <c r="L174" s="223" t="s">
        <v>328</v>
      </c>
      <c r="M174" s="18"/>
      <c r="N174" s="18"/>
      <c r="O174" s="18"/>
      <c r="P174" s="396">
        <f>'STEPPED UP GENCO'!P40</f>
        <v>-0.524562159</v>
      </c>
      <c r="Q174" s="244" t="s">
        <v>328</v>
      </c>
    </row>
    <row r="175" spans="1:17" ht="12.75">
      <c r="A175" s="235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51"/>
    </row>
    <row r="176" spans="1:17" ht="12.75">
      <c r="A176" s="235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51"/>
    </row>
    <row r="177" spans="1:17" ht="12.75">
      <c r="A177" s="235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51"/>
    </row>
    <row r="178" spans="1:17" ht="20.25">
      <c r="A178" s="235"/>
      <c r="B178" s="18"/>
      <c r="C178" s="18"/>
      <c r="D178" s="18"/>
      <c r="E178" s="18"/>
      <c r="F178" s="18"/>
      <c r="G178" s="18"/>
      <c r="H178" s="222"/>
      <c r="I178" s="222"/>
      <c r="J178" s="241" t="s">
        <v>331</v>
      </c>
      <c r="K178" s="351">
        <f>SUM(K172:K177)</f>
        <v>1.6812055942666668</v>
      </c>
      <c r="L178" s="241" t="s">
        <v>328</v>
      </c>
      <c r="M178" s="133"/>
      <c r="N178" s="18"/>
      <c r="O178" s="18"/>
      <c r="P178" s="351">
        <f>SUM(P172:P177)</f>
        <v>5.568004904333332</v>
      </c>
      <c r="Q178" s="372" t="s">
        <v>328</v>
      </c>
    </row>
    <row r="179" spans="1:17" ht="13.5" thickBot="1">
      <c r="A179" s="236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159"/>
    </row>
  </sheetData>
  <sheetProtection/>
  <printOptions/>
  <pageMargins left="0.51" right="0.5" top="0.58" bottom="0.5" header="0.5" footer="0.5"/>
  <pageSetup horizontalDpi="300" verticalDpi="300" orientation="landscape" scale="59" r:id="rId1"/>
  <rowBreaks count="3" manualBreakCount="3">
    <brk id="59" max="255" man="1"/>
    <brk id="95" max="255" man="1"/>
    <brk id="149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96"/>
  <sheetViews>
    <sheetView view="pageBreakPreview" zoomScale="85" zoomScaleNormal="70" zoomScaleSheetLayoutView="85" workbookViewId="0" topLeftCell="A1">
      <selection activeCell="C38" sqref="C38"/>
    </sheetView>
  </sheetViews>
  <sheetFormatPr defaultColWidth="9.140625" defaultRowHeight="12.75"/>
  <cols>
    <col min="1" max="1" width="7.421875" style="462" customWidth="1"/>
    <col min="2" max="2" width="29.57421875" style="462" customWidth="1"/>
    <col min="3" max="3" width="13.28125" style="462" customWidth="1"/>
    <col min="4" max="4" width="9.00390625" style="462" customWidth="1"/>
    <col min="5" max="5" width="16.57421875" style="462" customWidth="1"/>
    <col min="6" max="6" width="10.8515625" style="462" customWidth="1"/>
    <col min="7" max="7" width="14.00390625" style="462" customWidth="1"/>
    <col min="8" max="8" width="13.421875" style="462" customWidth="1"/>
    <col min="9" max="9" width="11.8515625" style="462" customWidth="1"/>
    <col min="10" max="10" width="16.28125" style="462" customWidth="1"/>
    <col min="11" max="11" width="14.57421875" style="462" customWidth="1"/>
    <col min="12" max="12" width="13.421875" style="462" customWidth="1"/>
    <col min="13" max="13" width="16.28125" style="462" customWidth="1"/>
    <col min="14" max="14" width="12.140625" style="462" customWidth="1"/>
    <col min="15" max="15" width="15.28125" style="462" customWidth="1"/>
    <col min="16" max="16" width="15.421875" style="462" customWidth="1"/>
    <col min="17" max="17" width="29.421875" style="462" customWidth="1"/>
    <col min="18" max="19" width="9.140625" style="462" hidden="1" customWidth="1"/>
    <col min="20" max="16384" width="9.140625" style="462" customWidth="1"/>
  </cols>
  <sheetData>
    <row r="1" spans="1:17" ht="23.25" customHeight="1">
      <c r="A1" s="1" t="s">
        <v>237</v>
      </c>
      <c r="P1" s="620" t="str">
        <f>NDPL!$Q$1</f>
        <v>JULY -2017</v>
      </c>
      <c r="Q1" s="620"/>
    </row>
    <row r="2" ht="12.75">
      <c r="A2" s="16" t="s">
        <v>238</v>
      </c>
    </row>
    <row r="3" ht="20.25" customHeight="1">
      <c r="A3" s="397" t="s">
        <v>153</v>
      </c>
    </row>
    <row r="4" spans="1:16" ht="21" customHeight="1" thickBot="1">
      <c r="A4" s="398" t="s">
        <v>191</v>
      </c>
      <c r="G4" s="505"/>
      <c r="H4" s="505"/>
      <c r="I4" s="48" t="s">
        <v>397</v>
      </c>
      <c r="J4" s="505"/>
      <c r="K4" s="505"/>
      <c r="L4" s="505"/>
      <c r="M4" s="505"/>
      <c r="N4" s="48" t="s">
        <v>398</v>
      </c>
      <c r="O4" s="505"/>
      <c r="P4" s="505"/>
    </row>
    <row r="5" spans="1:17" ht="36.75" customHeight="1" thickBot="1" thickTop="1">
      <c r="A5" s="534" t="s">
        <v>8</v>
      </c>
      <c r="B5" s="535" t="s">
        <v>9</v>
      </c>
      <c r="C5" s="536" t="s">
        <v>1</v>
      </c>
      <c r="D5" s="536" t="s">
        <v>2</v>
      </c>
      <c r="E5" s="536" t="s">
        <v>3</v>
      </c>
      <c r="F5" s="536" t="s">
        <v>10</v>
      </c>
      <c r="G5" s="534" t="str">
        <f>NDPL!G5</f>
        <v>FINAL READING 01/08/2017</v>
      </c>
      <c r="H5" s="536" t="str">
        <f>NDPL!H5</f>
        <v>INTIAL READING 01/07/2017</v>
      </c>
      <c r="I5" s="536" t="s">
        <v>4</v>
      </c>
      <c r="J5" s="536" t="s">
        <v>5</v>
      </c>
      <c r="K5" s="536" t="s">
        <v>6</v>
      </c>
      <c r="L5" s="534" t="str">
        <f>NDPL!G5</f>
        <v>FINAL READING 01/08/2017</v>
      </c>
      <c r="M5" s="536" t="str">
        <f>NDPL!H5</f>
        <v>INTIAL READING 01/07/2017</v>
      </c>
      <c r="N5" s="536" t="s">
        <v>4</v>
      </c>
      <c r="O5" s="536" t="s">
        <v>5</v>
      </c>
      <c r="P5" s="536" t="s">
        <v>6</v>
      </c>
      <c r="Q5" s="566" t="s">
        <v>309</v>
      </c>
    </row>
    <row r="6" ht="2.25" customHeight="1" hidden="1" thickBot="1" thickTop="1"/>
    <row r="7" spans="1:17" ht="19.5" customHeight="1" thickTop="1">
      <c r="A7" s="278"/>
      <c r="B7" s="279" t="s">
        <v>154</v>
      </c>
      <c r="C7" s="280"/>
      <c r="D7" s="36"/>
      <c r="E7" s="36"/>
      <c r="F7" s="36"/>
      <c r="G7" s="29"/>
      <c r="H7" s="474"/>
      <c r="I7" s="474"/>
      <c r="J7" s="474"/>
      <c r="K7" s="474"/>
      <c r="L7" s="475"/>
      <c r="M7" s="474"/>
      <c r="N7" s="474"/>
      <c r="O7" s="474"/>
      <c r="P7" s="474"/>
      <c r="Q7" s="573"/>
    </row>
    <row r="8" spans="1:17" ht="24" customHeight="1">
      <c r="A8" s="267">
        <v>1</v>
      </c>
      <c r="B8" s="310" t="s">
        <v>155</v>
      </c>
      <c r="C8" s="311">
        <v>4865170</v>
      </c>
      <c r="D8" s="127" t="s">
        <v>12</v>
      </c>
      <c r="E8" s="96" t="s">
        <v>346</v>
      </c>
      <c r="F8" s="319">
        <v>5000</v>
      </c>
      <c r="G8" s="340">
        <v>999595</v>
      </c>
      <c r="H8" s="341">
        <v>999588</v>
      </c>
      <c r="I8" s="321">
        <f aca="true" t="shared" si="0" ref="I8:I17">G8-H8</f>
        <v>7</v>
      </c>
      <c r="J8" s="321">
        <f aca="true" t="shared" si="1" ref="J8:J17">$F8*I8</f>
        <v>35000</v>
      </c>
      <c r="K8" s="321">
        <f aca="true" t="shared" si="2" ref="K8:K17">J8/1000000</f>
        <v>0.035</v>
      </c>
      <c r="L8" s="340">
        <v>999329</v>
      </c>
      <c r="M8" s="341">
        <v>999293</v>
      </c>
      <c r="N8" s="321">
        <f aca="true" t="shared" si="3" ref="N8:N17">L8-M8</f>
        <v>36</v>
      </c>
      <c r="O8" s="321">
        <f aca="true" t="shared" si="4" ref="O8:O17">$F8*N8</f>
        <v>180000</v>
      </c>
      <c r="P8" s="321">
        <f aca="true" t="shared" si="5" ref="P8:P17">O8/1000000</f>
        <v>0.18</v>
      </c>
      <c r="Q8" s="478"/>
    </row>
    <row r="9" spans="1:17" ht="24.75" customHeight="1">
      <c r="A9" s="267">
        <v>2</v>
      </c>
      <c r="B9" s="310" t="s">
        <v>156</v>
      </c>
      <c r="C9" s="311">
        <v>4865095</v>
      </c>
      <c r="D9" s="127" t="s">
        <v>12</v>
      </c>
      <c r="E9" s="96" t="s">
        <v>346</v>
      </c>
      <c r="F9" s="319">
        <v>1333.33</v>
      </c>
      <c r="G9" s="340">
        <v>984698</v>
      </c>
      <c r="H9" s="341">
        <v>984685</v>
      </c>
      <c r="I9" s="321">
        <f t="shared" si="0"/>
        <v>13</v>
      </c>
      <c r="J9" s="321">
        <f t="shared" si="1"/>
        <v>17333.29</v>
      </c>
      <c r="K9" s="321">
        <f t="shared" si="2"/>
        <v>0.01733329</v>
      </c>
      <c r="L9" s="340">
        <v>671921</v>
      </c>
      <c r="M9" s="341">
        <v>672042</v>
      </c>
      <c r="N9" s="321">
        <f t="shared" si="3"/>
        <v>-121</v>
      </c>
      <c r="O9" s="321">
        <f t="shared" si="4"/>
        <v>-161332.93</v>
      </c>
      <c r="P9" s="476">
        <f t="shared" si="5"/>
        <v>-0.16133292999999999</v>
      </c>
      <c r="Q9" s="484"/>
    </row>
    <row r="10" spans="1:17" ht="22.5" customHeight="1">
      <c r="A10" s="267">
        <v>3</v>
      </c>
      <c r="B10" s="310" t="s">
        <v>157</v>
      </c>
      <c r="C10" s="311">
        <v>5295153</v>
      </c>
      <c r="D10" s="127" t="s">
        <v>12</v>
      </c>
      <c r="E10" s="96" t="s">
        <v>346</v>
      </c>
      <c r="F10" s="319">
        <v>400</v>
      </c>
      <c r="G10" s="340">
        <v>1351</v>
      </c>
      <c r="H10" s="341">
        <v>1265</v>
      </c>
      <c r="I10" s="321">
        <f>G10-H10</f>
        <v>86</v>
      </c>
      <c r="J10" s="321">
        <f t="shared" si="1"/>
        <v>34400</v>
      </c>
      <c r="K10" s="321">
        <f t="shared" si="2"/>
        <v>0.0344</v>
      </c>
      <c r="L10" s="340">
        <v>19153</v>
      </c>
      <c r="M10" s="341">
        <v>14862</v>
      </c>
      <c r="N10" s="321">
        <f>L10-M10</f>
        <v>4291</v>
      </c>
      <c r="O10" s="321">
        <f t="shared" si="4"/>
        <v>1716400</v>
      </c>
      <c r="P10" s="321">
        <f t="shared" si="5"/>
        <v>1.7164</v>
      </c>
      <c r="Q10" s="479"/>
    </row>
    <row r="11" spans="1:17" ht="22.5" customHeight="1">
      <c r="A11" s="267"/>
      <c r="B11" s="310"/>
      <c r="C11" s="311"/>
      <c r="D11" s="127"/>
      <c r="E11" s="96"/>
      <c r="F11" s="319">
        <v>400</v>
      </c>
      <c r="G11" s="340"/>
      <c r="H11" s="341"/>
      <c r="I11" s="321"/>
      <c r="J11" s="321"/>
      <c r="K11" s="321"/>
      <c r="L11" s="340">
        <v>6813</v>
      </c>
      <c r="M11" s="341">
        <v>6744</v>
      </c>
      <c r="N11" s="321">
        <f>L11-M11</f>
        <v>69</v>
      </c>
      <c r="O11" s="321">
        <f>$F11*N11</f>
        <v>27600</v>
      </c>
      <c r="P11" s="321">
        <f>O11/1000000</f>
        <v>0.0276</v>
      </c>
      <c r="Q11" s="479"/>
    </row>
    <row r="12" spans="1:17" ht="22.5" customHeight="1">
      <c r="A12" s="267">
        <v>4</v>
      </c>
      <c r="B12" s="310" t="s">
        <v>158</v>
      </c>
      <c r="C12" s="311">
        <v>4865151</v>
      </c>
      <c r="D12" s="127" t="s">
        <v>12</v>
      </c>
      <c r="E12" s="96" t="s">
        <v>346</v>
      </c>
      <c r="F12" s="319">
        <v>1000</v>
      </c>
      <c r="G12" s="340">
        <v>16994</v>
      </c>
      <c r="H12" s="341">
        <v>16973</v>
      </c>
      <c r="I12" s="321">
        <f t="shared" si="0"/>
        <v>21</v>
      </c>
      <c r="J12" s="321">
        <f t="shared" si="1"/>
        <v>21000</v>
      </c>
      <c r="K12" s="321">
        <f t="shared" si="2"/>
        <v>0.021</v>
      </c>
      <c r="L12" s="340">
        <v>996882</v>
      </c>
      <c r="M12" s="341">
        <v>997419</v>
      </c>
      <c r="N12" s="321">
        <f t="shared" si="3"/>
        <v>-537</v>
      </c>
      <c r="O12" s="321">
        <f t="shared" si="4"/>
        <v>-537000</v>
      </c>
      <c r="P12" s="321">
        <f t="shared" si="5"/>
        <v>-0.537</v>
      </c>
      <c r="Q12" s="743"/>
    </row>
    <row r="13" spans="1:17" ht="22.5" customHeight="1">
      <c r="A13" s="267">
        <v>5</v>
      </c>
      <c r="B13" s="310" t="s">
        <v>159</v>
      </c>
      <c r="C13" s="311">
        <v>4865152</v>
      </c>
      <c r="D13" s="127" t="s">
        <v>12</v>
      </c>
      <c r="E13" s="96" t="s">
        <v>346</v>
      </c>
      <c r="F13" s="319">
        <v>300</v>
      </c>
      <c r="G13" s="340">
        <v>1605</v>
      </c>
      <c r="H13" s="341">
        <v>1605</v>
      </c>
      <c r="I13" s="321">
        <f t="shared" si="0"/>
        <v>0</v>
      </c>
      <c r="J13" s="321">
        <f t="shared" si="1"/>
        <v>0</v>
      </c>
      <c r="K13" s="321">
        <f t="shared" si="2"/>
        <v>0</v>
      </c>
      <c r="L13" s="340">
        <v>112</v>
      </c>
      <c r="M13" s="341">
        <v>112</v>
      </c>
      <c r="N13" s="321">
        <f t="shared" si="3"/>
        <v>0</v>
      </c>
      <c r="O13" s="321">
        <f t="shared" si="4"/>
        <v>0</v>
      </c>
      <c r="P13" s="321">
        <f t="shared" si="5"/>
        <v>0</v>
      </c>
      <c r="Q13" s="740"/>
    </row>
    <row r="14" spans="1:17" ht="22.5" customHeight="1">
      <c r="A14" s="267">
        <v>6</v>
      </c>
      <c r="B14" s="310" t="s">
        <v>160</v>
      </c>
      <c r="C14" s="311">
        <v>4865111</v>
      </c>
      <c r="D14" s="127" t="s">
        <v>12</v>
      </c>
      <c r="E14" s="96" t="s">
        <v>346</v>
      </c>
      <c r="F14" s="319">
        <v>100</v>
      </c>
      <c r="G14" s="340">
        <v>17492</v>
      </c>
      <c r="H14" s="341">
        <v>17442</v>
      </c>
      <c r="I14" s="321">
        <f>G14-H14</f>
        <v>50</v>
      </c>
      <c r="J14" s="321">
        <f t="shared" si="1"/>
        <v>5000</v>
      </c>
      <c r="K14" s="321">
        <f t="shared" si="2"/>
        <v>0.005</v>
      </c>
      <c r="L14" s="340">
        <v>15025</v>
      </c>
      <c r="M14" s="341">
        <v>10834</v>
      </c>
      <c r="N14" s="321">
        <f>L14-M14</f>
        <v>4191</v>
      </c>
      <c r="O14" s="321">
        <f t="shared" si="4"/>
        <v>419100</v>
      </c>
      <c r="P14" s="321">
        <f t="shared" si="5"/>
        <v>0.4191</v>
      </c>
      <c r="Q14" s="479"/>
    </row>
    <row r="15" spans="1:17" ht="22.5" customHeight="1">
      <c r="A15" s="267">
        <v>7</v>
      </c>
      <c r="B15" s="310" t="s">
        <v>161</v>
      </c>
      <c r="C15" s="311">
        <v>4865140</v>
      </c>
      <c r="D15" s="127" t="s">
        <v>12</v>
      </c>
      <c r="E15" s="96" t="s">
        <v>346</v>
      </c>
      <c r="F15" s="319">
        <v>75</v>
      </c>
      <c r="G15" s="340">
        <v>726360</v>
      </c>
      <c r="H15" s="341">
        <v>726040</v>
      </c>
      <c r="I15" s="321">
        <f t="shared" si="0"/>
        <v>320</v>
      </c>
      <c r="J15" s="321">
        <f t="shared" si="1"/>
        <v>24000</v>
      </c>
      <c r="K15" s="321">
        <f t="shared" si="2"/>
        <v>0.024</v>
      </c>
      <c r="L15" s="340">
        <v>4854</v>
      </c>
      <c r="M15" s="341">
        <v>6789</v>
      </c>
      <c r="N15" s="321">
        <f t="shared" si="3"/>
        <v>-1935</v>
      </c>
      <c r="O15" s="321">
        <f t="shared" si="4"/>
        <v>-145125</v>
      </c>
      <c r="P15" s="321">
        <f t="shared" si="5"/>
        <v>-0.145125</v>
      </c>
      <c r="Q15" s="478"/>
    </row>
    <row r="16" spans="1:17" ht="22.5" customHeight="1">
      <c r="A16" s="267">
        <v>8</v>
      </c>
      <c r="B16" s="544" t="s">
        <v>162</v>
      </c>
      <c r="C16" s="311">
        <v>4865148</v>
      </c>
      <c r="D16" s="127" t="s">
        <v>12</v>
      </c>
      <c r="E16" s="96" t="s">
        <v>346</v>
      </c>
      <c r="F16" s="319">
        <v>75</v>
      </c>
      <c r="G16" s="340">
        <v>983179</v>
      </c>
      <c r="H16" s="341">
        <v>983194</v>
      </c>
      <c r="I16" s="321">
        <f t="shared" si="0"/>
        <v>-15</v>
      </c>
      <c r="J16" s="321">
        <f t="shared" si="1"/>
        <v>-1125</v>
      </c>
      <c r="K16" s="321">
        <f t="shared" si="2"/>
        <v>-0.001125</v>
      </c>
      <c r="L16" s="340">
        <v>2973</v>
      </c>
      <c r="M16" s="341">
        <v>354</v>
      </c>
      <c r="N16" s="321">
        <f t="shared" si="3"/>
        <v>2619</v>
      </c>
      <c r="O16" s="321">
        <f t="shared" si="4"/>
        <v>196425</v>
      </c>
      <c r="P16" s="321">
        <f t="shared" si="5"/>
        <v>0.196425</v>
      </c>
      <c r="Q16" s="479"/>
    </row>
    <row r="17" spans="1:17" ht="18">
      <c r="A17" s="267">
        <v>9</v>
      </c>
      <c r="B17" s="310" t="s">
        <v>163</v>
      </c>
      <c r="C17" s="311">
        <v>4865181</v>
      </c>
      <c r="D17" s="127" t="s">
        <v>12</v>
      </c>
      <c r="E17" s="96" t="s">
        <v>346</v>
      </c>
      <c r="F17" s="319">
        <v>900</v>
      </c>
      <c r="G17" s="340">
        <v>997415</v>
      </c>
      <c r="H17" s="341">
        <v>997377</v>
      </c>
      <c r="I17" s="321">
        <f t="shared" si="0"/>
        <v>38</v>
      </c>
      <c r="J17" s="321">
        <f t="shared" si="1"/>
        <v>34200</v>
      </c>
      <c r="K17" s="321">
        <f t="shared" si="2"/>
        <v>0.0342</v>
      </c>
      <c r="L17" s="340">
        <v>995574</v>
      </c>
      <c r="M17" s="341">
        <v>995703</v>
      </c>
      <c r="N17" s="321">
        <f t="shared" si="3"/>
        <v>-129</v>
      </c>
      <c r="O17" s="321">
        <f t="shared" si="4"/>
        <v>-116100</v>
      </c>
      <c r="P17" s="321">
        <f t="shared" si="5"/>
        <v>-0.1161</v>
      </c>
      <c r="Q17" s="484"/>
    </row>
    <row r="18" spans="1:17" ht="15.75" customHeight="1">
      <c r="A18" s="267"/>
      <c r="B18" s="312" t="s">
        <v>164</v>
      </c>
      <c r="C18" s="311"/>
      <c r="D18" s="127"/>
      <c r="E18" s="127"/>
      <c r="F18" s="319"/>
      <c r="G18" s="423"/>
      <c r="H18" s="426"/>
      <c r="I18" s="321"/>
      <c r="J18" s="321"/>
      <c r="K18" s="621"/>
      <c r="L18" s="323"/>
      <c r="M18" s="321"/>
      <c r="N18" s="321"/>
      <c r="O18" s="321"/>
      <c r="P18" s="621"/>
      <c r="Q18" s="479"/>
    </row>
    <row r="19" spans="1:17" ht="22.5" customHeight="1">
      <c r="A19" s="267">
        <v>10</v>
      </c>
      <c r="B19" s="310" t="s">
        <v>15</v>
      </c>
      <c r="C19" s="311">
        <v>5128454</v>
      </c>
      <c r="D19" s="127" t="s">
        <v>12</v>
      </c>
      <c r="E19" s="96" t="s">
        <v>346</v>
      </c>
      <c r="F19" s="319">
        <v>-500</v>
      </c>
      <c r="G19" s="340">
        <v>16168</v>
      </c>
      <c r="H19" s="341">
        <v>16168</v>
      </c>
      <c r="I19" s="321">
        <f>G19-H19</f>
        <v>0</v>
      </c>
      <c r="J19" s="321">
        <f>$F19*I19</f>
        <v>0</v>
      </c>
      <c r="K19" s="321">
        <f>J19/1000000</f>
        <v>0</v>
      </c>
      <c r="L19" s="340">
        <v>988926</v>
      </c>
      <c r="M19" s="341">
        <v>988926</v>
      </c>
      <c r="N19" s="321">
        <f aca="true" t="shared" si="6" ref="N19:N24">L19-M19</f>
        <v>0</v>
      </c>
      <c r="O19" s="321">
        <f aca="true" t="shared" si="7" ref="O19:O24">$F19*N19</f>
        <v>0</v>
      </c>
      <c r="P19" s="321">
        <f aca="true" t="shared" si="8" ref="P19:P24">O19/1000000</f>
        <v>0</v>
      </c>
      <c r="Q19" s="479"/>
    </row>
    <row r="20" spans="1:17" ht="22.5" customHeight="1">
      <c r="A20" s="267">
        <v>11</v>
      </c>
      <c r="B20" s="283" t="s">
        <v>16</v>
      </c>
      <c r="C20" s="311">
        <v>4865025</v>
      </c>
      <c r="D20" s="84" t="s">
        <v>12</v>
      </c>
      <c r="E20" s="96" t="s">
        <v>346</v>
      </c>
      <c r="F20" s="319">
        <v>-1000</v>
      </c>
      <c r="G20" s="340">
        <v>1934</v>
      </c>
      <c r="H20" s="341">
        <v>1931</v>
      </c>
      <c r="I20" s="321">
        <f>G20-H20</f>
        <v>3</v>
      </c>
      <c r="J20" s="321">
        <f>$F20*I20</f>
        <v>-3000</v>
      </c>
      <c r="K20" s="321">
        <f>J20/1000000</f>
        <v>-0.003</v>
      </c>
      <c r="L20" s="340">
        <v>998826</v>
      </c>
      <c r="M20" s="341">
        <v>999261</v>
      </c>
      <c r="N20" s="321">
        <f t="shared" si="6"/>
        <v>-435</v>
      </c>
      <c r="O20" s="321">
        <f t="shared" si="7"/>
        <v>435000</v>
      </c>
      <c r="P20" s="321">
        <f t="shared" si="8"/>
        <v>0.435</v>
      </c>
      <c r="Q20" s="479"/>
    </row>
    <row r="21" spans="1:17" ht="22.5" customHeight="1">
      <c r="A21" s="267">
        <v>12</v>
      </c>
      <c r="B21" s="310" t="s">
        <v>17</v>
      </c>
      <c r="C21" s="311">
        <v>5100234</v>
      </c>
      <c r="D21" s="127" t="s">
        <v>12</v>
      </c>
      <c r="E21" s="96" t="s">
        <v>346</v>
      </c>
      <c r="F21" s="319">
        <v>-1000</v>
      </c>
      <c r="G21" s="340">
        <v>997800</v>
      </c>
      <c r="H21" s="341">
        <v>997800</v>
      </c>
      <c r="I21" s="321">
        <f>G21-H21</f>
        <v>0</v>
      </c>
      <c r="J21" s="321">
        <f>$F21*I21</f>
        <v>0</v>
      </c>
      <c r="K21" s="321">
        <f>J21/1000000</f>
        <v>0</v>
      </c>
      <c r="L21" s="340">
        <v>994691</v>
      </c>
      <c r="M21" s="341">
        <v>995457</v>
      </c>
      <c r="N21" s="321">
        <f t="shared" si="6"/>
        <v>-766</v>
      </c>
      <c r="O21" s="321">
        <f t="shared" si="7"/>
        <v>766000</v>
      </c>
      <c r="P21" s="321">
        <f t="shared" si="8"/>
        <v>0.766</v>
      </c>
      <c r="Q21" s="479"/>
    </row>
    <row r="22" spans="1:17" ht="22.5" customHeight="1">
      <c r="A22" s="267">
        <v>13</v>
      </c>
      <c r="B22" s="310" t="s">
        <v>165</v>
      </c>
      <c r="C22" s="311">
        <v>4902499</v>
      </c>
      <c r="D22" s="127" t="s">
        <v>12</v>
      </c>
      <c r="E22" s="96" t="s">
        <v>346</v>
      </c>
      <c r="F22" s="319">
        <v>-1000</v>
      </c>
      <c r="G22" s="340">
        <v>3401</v>
      </c>
      <c r="H22" s="341">
        <v>3252</v>
      </c>
      <c r="I22" s="321">
        <f>G22-H22</f>
        <v>149</v>
      </c>
      <c r="J22" s="321">
        <f>$F22*I22</f>
        <v>-149000</v>
      </c>
      <c r="K22" s="321">
        <f>J22/1000000</f>
        <v>-0.149</v>
      </c>
      <c r="L22" s="340">
        <v>999914</v>
      </c>
      <c r="M22" s="341">
        <v>999958</v>
      </c>
      <c r="N22" s="321">
        <f t="shared" si="6"/>
        <v>-44</v>
      </c>
      <c r="O22" s="321">
        <f t="shared" si="7"/>
        <v>44000</v>
      </c>
      <c r="P22" s="321">
        <f t="shared" si="8"/>
        <v>0.044</v>
      </c>
      <c r="Q22" s="479"/>
    </row>
    <row r="23" spans="1:17" ht="22.5" customHeight="1">
      <c r="A23" s="267">
        <v>14</v>
      </c>
      <c r="B23" s="310" t="s">
        <v>438</v>
      </c>
      <c r="C23" s="311">
        <v>5295169</v>
      </c>
      <c r="D23" s="127" t="s">
        <v>12</v>
      </c>
      <c r="E23" s="96" t="s">
        <v>346</v>
      </c>
      <c r="F23" s="319">
        <v>-1000</v>
      </c>
      <c r="G23" s="340">
        <v>963172</v>
      </c>
      <c r="H23" s="341">
        <v>962946</v>
      </c>
      <c r="I23" s="341">
        <f>G23-H23</f>
        <v>226</v>
      </c>
      <c r="J23" s="341">
        <f>$F23*I23</f>
        <v>-226000</v>
      </c>
      <c r="K23" s="341">
        <f>J23/1000000</f>
        <v>-0.226</v>
      </c>
      <c r="L23" s="340">
        <v>997955</v>
      </c>
      <c r="M23" s="341">
        <v>997810</v>
      </c>
      <c r="N23" s="341">
        <f t="shared" si="6"/>
        <v>145</v>
      </c>
      <c r="O23" s="341">
        <f t="shared" si="7"/>
        <v>-145000</v>
      </c>
      <c r="P23" s="341">
        <f t="shared" si="8"/>
        <v>-0.145</v>
      </c>
      <c r="Q23" s="479"/>
    </row>
    <row r="24" spans="1:17" ht="22.5" customHeight="1">
      <c r="A24" s="267"/>
      <c r="B24" s="310"/>
      <c r="C24" s="311"/>
      <c r="D24" s="127"/>
      <c r="E24" s="96"/>
      <c r="F24" s="319">
        <v>-1000</v>
      </c>
      <c r="G24" s="340"/>
      <c r="H24" s="341"/>
      <c r="I24" s="341"/>
      <c r="J24" s="341"/>
      <c r="K24" s="341"/>
      <c r="L24" s="340">
        <v>965740</v>
      </c>
      <c r="M24" s="341">
        <v>965757</v>
      </c>
      <c r="N24" s="341">
        <f t="shared" si="6"/>
        <v>-17</v>
      </c>
      <c r="O24" s="341">
        <f t="shared" si="7"/>
        <v>17000</v>
      </c>
      <c r="P24" s="341">
        <f t="shared" si="8"/>
        <v>0.017</v>
      </c>
      <c r="Q24" s="479"/>
    </row>
    <row r="25" spans="1:17" ht="15" customHeight="1">
      <c r="A25" s="267"/>
      <c r="B25" s="312" t="s">
        <v>166</v>
      </c>
      <c r="C25" s="311"/>
      <c r="D25" s="127"/>
      <c r="E25" s="127"/>
      <c r="F25" s="319"/>
      <c r="G25" s="423"/>
      <c r="H25" s="426"/>
      <c r="I25" s="321"/>
      <c r="J25" s="321"/>
      <c r="K25" s="321"/>
      <c r="L25" s="323"/>
      <c r="M25" s="321"/>
      <c r="N25" s="321"/>
      <c r="O25" s="321"/>
      <c r="P25" s="321"/>
      <c r="Q25" s="479"/>
    </row>
    <row r="26" spans="1:17" ht="18.75" customHeight="1">
      <c r="A26" s="267">
        <v>15</v>
      </c>
      <c r="B26" s="310" t="s">
        <v>15</v>
      </c>
      <c r="C26" s="311">
        <v>5128437</v>
      </c>
      <c r="D26" s="127" t="s">
        <v>12</v>
      </c>
      <c r="E26" s="96" t="s">
        <v>346</v>
      </c>
      <c r="F26" s="319">
        <v>-1000</v>
      </c>
      <c r="G26" s="340">
        <v>6856</v>
      </c>
      <c r="H26" s="341">
        <v>6860</v>
      </c>
      <c r="I26" s="321">
        <f>G26-H26</f>
        <v>-4</v>
      </c>
      <c r="J26" s="321">
        <f>$F26*I26</f>
        <v>4000</v>
      </c>
      <c r="K26" s="321">
        <f>J26/1000000</f>
        <v>0.004</v>
      </c>
      <c r="L26" s="340">
        <v>996326</v>
      </c>
      <c r="M26" s="341">
        <v>996458</v>
      </c>
      <c r="N26" s="321">
        <f>L26-M26</f>
        <v>-132</v>
      </c>
      <c r="O26" s="321">
        <f>$F26*N26</f>
        <v>132000</v>
      </c>
      <c r="P26" s="321">
        <f>O26/1000000</f>
        <v>0.132</v>
      </c>
      <c r="Q26" s="502"/>
    </row>
    <row r="27" spans="1:17" ht="18.75" customHeight="1">
      <c r="A27" s="267"/>
      <c r="B27" s="310"/>
      <c r="C27" s="311">
        <v>5295164</v>
      </c>
      <c r="D27" s="127" t="s">
        <v>12</v>
      </c>
      <c r="E27" s="96" t="s">
        <v>346</v>
      </c>
      <c r="F27" s="319">
        <v>-1000</v>
      </c>
      <c r="G27" s="340">
        <v>999990</v>
      </c>
      <c r="H27" s="341">
        <v>1000000</v>
      </c>
      <c r="I27" s="321">
        <f>G27-H27</f>
        <v>-10</v>
      </c>
      <c r="J27" s="321">
        <f>$F27*I27</f>
        <v>10000</v>
      </c>
      <c r="K27" s="321">
        <f>J27/1000000</f>
        <v>0.01</v>
      </c>
      <c r="L27" s="340">
        <v>999977</v>
      </c>
      <c r="M27" s="341">
        <v>1000000</v>
      </c>
      <c r="N27" s="321">
        <f>L27-M27</f>
        <v>-23</v>
      </c>
      <c r="O27" s="321">
        <f>$F27*N27</f>
        <v>23000</v>
      </c>
      <c r="P27" s="321">
        <f>O27/1000000</f>
        <v>0.023</v>
      </c>
      <c r="Q27" s="499" t="s">
        <v>459</v>
      </c>
    </row>
    <row r="28" spans="1:17" ht="17.25" customHeight="1">
      <c r="A28" s="267">
        <v>16</v>
      </c>
      <c r="B28" s="310" t="s">
        <v>16</v>
      </c>
      <c r="C28" s="311">
        <v>4865004</v>
      </c>
      <c r="D28" s="127" t="s">
        <v>12</v>
      </c>
      <c r="E28" s="96" t="s">
        <v>346</v>
      </c>
      <c r="F28" s="319">
        <v>-1000</v>
      </c>
      <c r="G28" s="340">
        <v>1753</v>
      </c>
      <c r="H28" s="341">
        <v>1722</v>
      </c>
      <c r="I28" s="341">
        <f>G28-H28</f>
        <v>31</v>
      </c>
      <c r="J28" s="341">
        <f>$F28*I28</f>
        <v>-31000</v>
      </c>
      <c r="K28" s="341">
        <f>J28/1000000</f>
        <v>-0.031</v>
      </c>
      <c r="L28" s="340">
        <v>1003</v>
      </c>
      <c r="M28" s="341">
        <v>1019</v>
      </c>
      <c r="N28" s="341">
        <f>L28-M28</f>
        <v>-16</v>
      </c>
      <c r="O28" s="341">
        <f>$F28*N28</f>
        <v>16000</v>
      </c>
      <c r="P28" s="341">
        <f>O28/1000000</f>
        <v>0.016</v>
      </c>
      <c r="Q28" s="499"/>
    </row>
    <row r="29" spans="1:17" ht="17.25" customHeight="1">
      <c r="A29" s="267">
        <v>17</v>
      </c>
      <c r="B29" s="310" t="s">
        <v>17</v>
      </c>
      <c r="C29" s="311">
        <v>4864988</v>
      </c>
      <c r="D29" s="127" t="s">
        <v>12</v>
      </c>
      <c r="E29" s="96" t="s">
        <v>346</v>
      </c>
      <c r="F29" s="319">
        <v>-2000</v>
      </c>
      <c r="G29" s="340">
        <v>38</v>
      </c>
      <c r="H29" s="341">
        <v>41</v>
      </c>
      <c r="I29" s="321">
        <f>G29-H29</f>
        <v>-3</v>
      </c>
      <c r="J29" s="321">
        <f>$F29*I29</f>
        <v>6000</v>
      </c>
      <c r="K29" s="321">
        <f>J29/1000000</f>
        <v>0.006</v>
      </c>
      <c r="L29" s="340">
        <v>999255</v>
      </c>
      <c r="M29" s="341">
        <v>999508</v>
      </c>
      <c r="N29" s="321">
        <f>L29-M29</f>
        <v>-253</v>
      </c>
      <c r="O29" s="321">
        <f>$F29*N29</f>
        <v>506000</v>
      </c>
      <c r="P29" s="321">
        <f>O29/1000000</f>
        <v>0.506</v>
      </c>
      <c r="Q29" s="499"/>
    </row>
    <row r="30" spans="1:17" ht="17.25" customHeight="1">
      <c r="A30" s="267">
        <v>18</v>
      </c>
      <c r="B30" s="310" t="s">
        <v>165</v>
      </c>
      <c r="C30" s="311">
        <v>5295572</v>
      </c>
      <c r="D30" s="127" t="s">
        <v>12</v>
      </c>
      <c r="E30" s="96" t="s">
        <v>346</v>
      </c>
      <c r="F30" s="319">
        <v>-1000</v>
      </c>
      <c r="G30" s="340">
        <v>2952</v>
      </c>
      <c r="H30" s="341">
        <v>3136</v>
      </c>
      <c r="I30" s="341">
        <f>G30-H30</f>
        <v>-184</v>
      </c>
      <c r="J30" s="341">
        <f>$F30*I30</f>
        <v>184000</v>
      </c>
      <c r="K30" s="341">
        <f>J30/1000000</f>
        <v>0.184</v>
      </c>
      <c r="L30" s="340">
        <v>905233</v>
      </c>
      <c r="M30" s="341">
        <v>906867</v>
      </c>
      <c r="N30" s="341">
        <f>L30-M30</f>
        <v>-1634</v>
      </c>
      <c r="O30" s="341">
        <f>$F30*N30</f>
        <v>1634000</v>
      </c>
      <c r="P30" s="341">
        <f>O30/1000000</f>
        <v>1.634</v>
      </c>
      <c r="Q30" s="499"/>
    </row>
    <row r="31" spans="1:17" ht="17.25" customHeight="1">
      <c r="A31" s="267"/>
      <c r="B31" s="281" t="s">
        <v>167</v>
      </c>
      <c r="C31" s="311"/>
      <c r="D31" s="84"/>
      <c r="E31" s="84"/>
      <c r="F31" s="319"/>
      <c r="G31" s="423"/>
      <c r="H31" s="426"/>
      <c r="I31" s="321"/>
      <c r="J31" s="321"/>
      <c r="K31" s="321"/>
      <c r="L31" s="323"/>
      <c r="M31" s="321"/>
      <c r="N31" s="321"/>
      <c r="O31" s="321"/>
      <c r="P31" s="321"/>
      <c r="Q31" s="479"/>
    </row>
    <row r="32" spans="1:17" ht="18.75" customHeight="1">
      <c r="A32" s="267">
        <v>19</v>
      </c>
      <c r="B32" s="310" t="s">
        <v>15</v>
      </c>
      <c r="C32" s="311">
        <v>5295151</v>
      </c>
      <c r="D32" s="127" t="s">
        <v>12</v>
      </c>
      <c r="E32" s="96" t="s">
        <v>346</v>
      </c>
      <c r="F32" s="319">
        <v>-1000</v>
      </c>
      <c r="G32" s="340">
        <v>1287</v>
      </c>
      <c r="H32" s="341">
        <v>870</v>
      </c>
      <c r="I32" s="321">
        <f>G32-H32</f>
        <v>417</v>
      </c>
      <c r="J32" s="321">
        <f>$F32*I32</f>
        <v>-417000</v>
      </c>
      <c r="K32" s="321">
        <f>J32/1000000</f>
        <v>-0.417</v>
      </c>
      <c r="L32" s="340">
        <v>985293</v>
      </c>
      <c r="M32" s="341">
        <v>985397</v>
      </c>
      <c r="N32" s="321">
        <f>L32-M32</f>
        <v>-104</v>
      </c>
      <c r="O32" s="321">
        <f>$F32*N32</f>
        <v>104000</v>
      </c>
      <c r="P32" s="321">
        <f>O32/1000000</f>
        <v>0.104</v>
      </c>
      <c r="Q32" s="494"/>
    </row>
    <row r="33" spans="1:17" ht="17.25" customHeight="1">
      <c r="A33" s="267">
        <v>20</v>
      </c>
      <c r="B33" s="310" t="s">
        <v>16</v>
      </c>
      <c r="C33" s="311">
        <v>4864970</v>
      </c>
      <c r="D33" s="127" t="s">
        <v>12</v>
      </c>
      <c r="E33" s="96" t="s">
        <v>346</v>
      </c>
      <c r="F33" s="319">
        <v>-1000</v>
      </c>
      <c r="G33" s="340">
        <v>997841</v>
      </c>
      <c r="H33" s="341">
        <v>997841</v>
      </c>
      <c r="I33" s="321">
        <f>G33-H33</f>
        <v>0</v>
      </c>
      <c r="J33" s="321">
        <f>$F33*I33</f>
        <v>0</v>
      </c>
      <c r="K33" s="321">
        <f>J33/1000000</f>
        <v>0</v>
      </c>
      <c r="L33" s="340">
        <v>985268</v>
      </c>
      <c r="M33" s="341">
        <v>986990</v>
      </c>
      <c r="N33" s="321">
        <f>L33-M33</f>
        <v>-1722</v>
      </c>
      <c r="O33" s="321">
        <f>$F33*N33</f>
        <v>1722000</v>
      </c>
      <c r="P33" s="321">
        <f>O33/1000000</f>
        <v>1.722</v>
      </c>
      <c r="Q33" s="479"/>
    </row>
    <row r="34" spans="1:17" ht="15.75" customHeight="1">
      <c r="A34" s="267">
        <v>21</v>
      </c>
      <c r="B34" s="310" t="s">
        <v>17</v>
      </c>
      <c r="C34" s="311">
        <v>5295147</v>
      </c>
      <c r="D34" s="127" t="s">
        <v>12</v>
      </c>
      <c r="E34" s="96" t="s">
        <v>346</v>
      </c>
      <c r="F34" s="319">
        <v>-1000</v>
      </c>
      <c r="G34" s="340">
        <v>997782</v>
      </c>
      <c r="H34" s="341">
        <v>997955</v>
      </c>
      <c r="I34" s="321">
        <f>G34-H34</f>
        <v>-173</v>
      </c>
      <c r="J34" s="321">
        <f>$F34*I34</f>
        <v>173000</v>
      </c>
      <c r="K34" s="321">
        <f>J34/1000000</f>
        <v>0.173</v>
      </c>
      <c r="L34" s="340">
        <v>997784</v>
      </c>
      <c r="M34" s="341">
        <v>998193</v>
      </c>
      <c r="N34" s="321">
        <f>L34-M34</f>
        <v>-409</v>
      </c>
      <c r="O34" s="321">
        <f>$F34*N34</f>
        <v>409000</v>
      </c>
      <c r="P34" s="321">
        <f>O34/1000000</f>
        <v>0.409</v>
      </c>
      <c r="Q34" s="479"/>
    </row>
    <row r="35" spans="1:17" ht="15.75" customHeight="1">
      <c r="A35" s="267">
        <v>22</v>
      </c>
      <c r="B35" s="283" t="s">
        <v>165</v>
      </c>
      <c r="C35" s="311">
        <v>4864995</v>
      </c>
      <c r="D35" s="84" t="s">
        <v>12</v>
      </c>
      <c r="E35" s="96" t="s">
        <v>346</v>
      </c>
      <c r="F35" s="319">
        <v>-1000</v>
      </c>
      <c r="G35" s="340">
        <v>13989</v>
      </c>
      <c r="H35" s="341">
        <v>13955</v>
      </c>
      <c r="I35" s="321">
        <f>G35-H35</f>
        <v>34</v>
      </c>
      <c r="J35" s="321">
        <f>$F35*I35</f>
        <v>-34000</v>
      </c>
      <c r="K35" s="321">
        <f>J35/1000000</f>
        <v>-0.034</v>
      </c>
      <c r="L35" s="340">
        <v>996593</v>
      </c>
      <c r="M35" s="341">
        <v>997033</v>
      </c>
      <c r="N35" s="321">
        <f>L35-M35</f>
        <v>-440</v>
      </c>
      <c r="O35" s="321">
        <f>$F35*N35</f>
        <v>440000</v>
      </c>
      <c r="P35" s="321">
        <f>O35/1000000</f>
        <v>0.44</v>
      </c>
      <c r="Q35" s="757"/>
    </row>
    <row r="36" spans="1:17" ht="17.25" customHeight="1">
      <c r="A36" s="267"/>
      <c r="B36" s="312" t="s">
        <v>168</v>
      </c>
      <c r="C36" s="311"/>
      <c r="D36" s="127"/>
      <c r="E36" s="127"/>
      <c r="F36" s="319"/>
      <c r="G36" s="423"/>
      <c r="H36" s="426"/>
      <c r="I36" s="321"/>
      <c r="J36" s="321"/>
      <c r="K36" s="321"/>
      <c r="L36" s="323"/>
      <c r="M36" s="321"/>
      <c r="N36" s="321"/>
      <c r="O36" s="321"/>
      <c r="P36" s="321"/>
      <c r="Q36" s="479"/>
    </row>
    <row r="37" spans="1:17" ht="19.5" customHeight="1">
      <c r="A37" s="267"/>
      <c r="B37" s="312" t="s">
        <v>39</v>
      </c>
      <c r="C37" s="311"/>
      <c r="D37" s="127"/>
      <c r="E37" s="127"/>
      <c r="F37" s="319"/>
      <c r="G37" s="423"/>
      <c r="H37" s="426"/>
      <c r="I37" s="321"/>
      <c r="J37" s="321"/>
      <c r="K37" s="321"/>
      <c r="L37" s="323"/>
      <c r="M37" s="321"/>
      <c r="N37" s="321"/>
      <c r="O37" s="321"/>
      <c r="P37" s="321"/>
      <c r="Q37" s="479"/>
    </row>
    <row r="38" spans="1:17" ht="22.5" customHeight="1">
      <c r="A38" s="267">
        <v>23</v>
      </c>
      <c r="B38" s="310" t="s">
        <v>169</v>
      </c>
      <c r="C38" s="311">
        <v>5128435</v>
      </c>
      <c r="D38" s="127" t="s">
        <v>12</v>
      </c>
      <c r="E38" s="96" t="s">
        <v>346</v>
      </c>
      <c r="F38" s="319">
        <v>800</v>
      </c>
      <c r="G38" s="340">
        <v>8</v>
      </c>
      <c r="H38" s="341">
        <v>2</v>
      </c>
      <c r="I38" s="321">
        <f>G38-H38</f>
        <v>6</v>
      </c>
      <c r="J38" s="321">
        <f>$F38*I38</f>
        <v>4800</v>
      </c>
      <c r="K38" s="321">
        <f>J38/1000000</f>
        <v>0.0048</v>
      </c>
      <c r="L38" s="340">
        <v>1366</v>
      </c>
      <c r="M38" s="341">
        <v>1002</v>
      </c>
      <c r="N38" s="321">
        <f>L38-M38</f>
        <v>364</v>
      </c>
      <c r="O38" s="321">
        <f>$F38*N38</f>
        <v>291200</v>
      </c>
      <c r="P38" s="321">
        <f>O38/1000000</f>
        <v>0.2912</v>
      </c>
      <c r="Q38" s="479"/>
    </row>
    <row r="39" spans="1:17" ht="22.5" customHeight="1">
      <c r="A39" s="323"/>
      <c r="B39" s="344"/>
      <c r="C39" s="334"/>
      <c r="D39" s="347"/>
      <c r="E39" s="326"/>
      <c r="F39" s="334"/>
      <c r="G39" s="340"/>
      <c r="H39" s="341"/>
      <c r="I39" s="341"/>
      <c r="J39" s="341"/>
      <c r="K39" s="342">
        <v>0</v>
      </c>
      <c r="L39" s="340"/>
      <c r="M39" s="341"/>
      <c r="N39" s="341"/>
      <c r="O39" s="341"/>
      <c r="P39" s="342">
        <v>0.2515</v>
      </c>
      <c r="Q39" s="478" t="s">
        <v>464</v>
      </c>
    </row>
    <row r="40" spans="1:17" ht="18.75" customHeight="1">
      <c r="A40" s="267"/>
      <c r="B40" s="281" t="s">
        <v>170</v>
      </c>
      <c r="C40" s="311"/>
      <c r="D40" s="84"/>
      <c r="E40" s="84"/>
      <c r="F40" s="319"/>
      <c r="G40" s="423"/>
      <c r="H40" s="426"/>
      <c r="I40" s="321"/>
      <c r="J40" s="321"/>
      <c r="K40" s="321"/>
      <c r="L40" s="323"/>
      <c r="M40" s="321"/>
      <c r="N40" s="321"/>
      <c r="O40" s="321"/>
      <c r="P40" s="321"/>
      <c r="Q40" s="479"/>
    </row>
    <row r="41" spans="1:17" ht="22.5" customHeight="1">
      <c r="A41" s="267">
        <v>24</v>
      </c>
      <c r="B41" s="283" t="s">
        <v>15</v>
      </c>
      <c r="C41" s="311">
        <v>5269210</v>
      </c>
      <c r="D41" s="84" t="s">
        <v>12</v>
      </c>
      <c r="E41" s="96" t="s">
        <v>346</v>
      </c>
      <c r="F41" s="319">
        <v>-1000</v>
      </c>
      <c r="G41" s="340">
        <v>980778</v>
      </c>
      <c r="H41" s="341">
        <v>980797</v>
      </c>
      <c r="I41" s="321">
        <f>G41-H41</f>
        <v>-19</v>
      </c>
      <c r="J41" s="321">
        <f>$F41*I41</f>
        <v>19000</v>
      </c>
      <c r="K41" s="321">
        <f>J41/1000000</f>
        <v>0.019</v>
      </c>
      <c r="L41" s="340">
        <v>981504</v>
      </c>
      <c r="M41" s="341">
        <v>983089</v>
      </c>
      <c r="N41" s="321">
        <f>L41-M41</f>
        <v>-1585</v>
      </c>
      <c r="O41" s="321">
        <f>$F41*N41</f>
        <v>1585000</v>
      </c>
      <c r="P41" s="321">
        <f>O41/1000000</f>
        <v>1.585</v>
      </c>
      <c r="Q41" s="479"/>
    </row>
    <row r="42" spans="1:17" ht="22.5" customHeight="1">
      <c r="A42" s="267">
        <v>25</v>
      </c>
      <c r="B42" s="310" t="s">
        <v>16</v>
      </c>
      <c r="C42" s="311">
        <v>5269211</v>
      </c>
      <c r="D42" s="127" t="s">
        <v>12</v>
      </c>
      <c r="E42" s="96" t="s">
        <v>346</v>
      </c>
      <c r="F42" s="319">
        <v>-1000</v>
      </c>
      <c r="G42" s="340">
        <v>991515</v>
      </c>
      <c r="H42" s="341">
        <v>991515</v>
      </c>
      <c r="I42" s="321">
        <f>G42-H42</f>
        <v>0</v>
      </c>
      <c r="J42" s="321">
        <f>$F42*I42</f>
        <v>0</v>
      </c>
      <c r="K42" s="321">
        <f>J42/1000000</f>
        <v>0</v>
      </c>
      <c r="L42" s="340">
        <v>985938</v>
      </c>
      <c r="M42" s="341">
        <v>985938</v>
      </c>
      <c r="N42" s="321">
        <f>L42-M42</f>
        <v>0</v>
      </c>
      <c r="O42" s="321">
        <f>$F42*N42</f>
        <v>0</v>
      </c>
      <c r="P42" s="321">
        <f>O42/1000000</f>
        <v>0</v>
      </c>
      <c r="Q42" s="758"/>
    </row>
    <row r="43" spans="1:17" ht="18.75" customHeight="1">
      <c r="A43" s="267"/>
      <c r="B43" s="312" t="s">
        <v>171</v>
      </c>
      <c r="C43" s="311"/>
      <c r="D43" s="127"/>
      <c r="E43" s="127"/>
      <c r="F43" s="317"/>
      <c r="G43" s="423"/>
      <c r="H43" s="426"/>
      <c r="I43" s="321"/>
      <c r="J43" s="321"/>
      <c r="K43" s="321"/>
      <c r="L43" s="323"/>
      <c r="M43" s="321"/>
      <c r="N43" s="321"/>
      <c r="O43" s="321"/>
      <c r="P43" s="321"/>
      <c r="Q43" s="479"/>
    </row>
    <row r="44" spans="1:17" ht="22.5" customHeight="1">
      <c r="A44" s="267">
        <v>26</v>
      </c>
      <c r="B44" s="310" t="s">
        <v>427</v>
      </c>
      <c r="C44" s="311">
        <v>4865010</v>
      </c>
      <c r="D44" s="127" t="s">
        <v>12</v>
      </c>
      <c r="E44" s="96" t="s">
        <v>346</v>
      </c>
      <c r="F44" s="319">
        <v>-1000</v>
      </c>
      <c r="G44" s="340">
        <v>995362</v>
      </c>
      <c r="H44" s="341">
        <v>995306</v>
      </c>
      <c r="I44" s="321">
        <f>G44-H44</f>
        <v>56</v>
      </c>
      <c r="J44" s="321">
        <f>$F44*I44</f>
        <v>-56000</v>
      </c>
      <c r="K44" s="321">
        <f>J44/1000000</f>
        <v>-0.056</v>
      </c>
      <c r="L44" s="340">
        <v>989942</v>
      </c>
      <c r="M44" s="341">
        <v>990351</v>
      </c>
      <c r="N44" s="321">
        <f>L44-M44</f>
        <v>-409</v>
      </c>
      <c r="O44" s="321">
        <f>$F44*N44</f>
        <v>409000</v>
      </c>
      <c r="P44" s="321">
        <f>O44/1000000</f>
        <v>0.409</v>
      </c>
      <c r="Q44" s="479"/>
    </row>
    <row r="45" spans="1:17" ht="22.5" customHeight="1">
      <c r="A45" s="267">
        <v>27</v>
      </c>
      <c r="B45" s="310" t="s">
        <v>428</v>
      </c>
      <c r="C45" s="311">
        <v>4864965</v>
      </c>
      <c r="D45" s="127" t="s">
        <v>12</v>
      </c>
      <c r="E45" s="96" t="s">
        <v>346</v>
      </c>
      <c r="F45" s="319">
        <v>-1000</v>
      </c>
      <c r="G45" s="340">
        <v>990653</v>
      </c>
      <c r="H45" s="341">
        <v>990570</v>
      </c>
      <c r="I45" s="321">
        <f>G45-H45</f>
        <v>83</v>
      </c>
      <c r="J45" s="321">
        <f>$F45*I45</f>
        <v>-83000</v>
      </c>
      <c r="K45" s="321">
        <f>J45/1000000</f>
        <v>-0.083</v>
      </c>
      <c r="L45" s="340">
        <v>930035</v>
      </c>
      <c r="M45" s="341">
        <v>930694</v>
      </c>
      <c r="N45" s="321">
        <f>L45-M45</f>
        <v>-659</v>
      </c>
      <c r="O45" s="321">
        <f>$F45*N45</f>
        <v>659000</v>
      </c>
      <c r="P45" s="321">
        <f>O45/1000000</f>
        <v>0.659</v>
      </c>
      <c r="Q45" s="479"/>
    </row>
    <row r="46" spans="1:17" ht="22.5" customHeight="1">
      <c r="A46" s="267">
        <v>28</v>
      </c>
      <c r="B46" s="283" t="s">
        <v>429</v>
      </c>
      <c r="C46" s="311">
        <v>4864933</v>
      </c>
      <c r="D46" s="84" t="s">
        <v>12</v>
      </c>
      <c r="E46" s="96" t="s">
        <v>346</v>
      </c>
      <c r="F46" s="319">
        <v>-1000</v>
      </c>
      <c r="G46" s="340">
        <v>2064</v>
      </c>
      <c r="H46" s="341">
        <v>2067</v>
      </c>
      <c r="I46" s="321">
        <f>G46-H46</f>
        <v>-3</v>
      </c>
      <c r="J46" s="321">
        <f>$F46*I46</f>
        <v>3000</v>
      </c>
      <c r="K46" s="321">
        <f>J46/1000000</f>
        <v>0.003</v>
      </c>
      <c r="L46" s="340">
        <v>33469</v>
      </c>
      <c r="M46" s="341">
        <v>33581</v>
      </c>
      <c r="N46" s="321">
        <f>L46-M46</f>
        <v>-112</v>
      </c>
      <c r="O46" s="321">
        <f>$F46*N46</f>
        <v>112000</v>
      </c>
      <c r="P46" s="321">
        <f>O46/1000000</f>
        <v>0.112</v>
      </c>
      <c r="Q46" s="479"/>
    </row>
    <row r="47" spans="1:17" ht="22.5" customHeight="1">
      <c r="A47" s="267">
        <v>29</v>
      </c>
      <c r="B47" s="310" t="s">
        <v>430</v>
      </c>
      <c r="C47" s="311">
        <v>4864904</v>
      </c>
      <c r="D47" s="127" t="s">
        <v>12</v>
      </c>
      <c r="E47" s="96" t="s">
        <v>346</v>
      </c>
      <c r="F47" s="319">
        <v>-1000</v>
      </c>
      <c r="G47" s="340">
        <v>997963</v>
      </c>
      <c r="H47" s="341">
        <v>998050</v>
      </c>
      <c r="I47" s="321">
        <f>G47-H47</f>
        <v>-87</v>
      </c>
      <c r="J47" s="321">
        <f>$F47*I47</f>
        <v>87000</v>
      </c>
      <c r="K47" s="321">
        <f>J47/1000000</f>
        <v>0.087</v>
      </c>
      <c r="L47" s="340">
        <v>996188</v>
      </c>
      <c r="M47" s="341">
        <v>996269</v>
      </c>
      <c r="N47" s="321">
        <f>L47-M47</f>
        <v>-81</v>
      </c>
      <c r="O47" s="321">
        <f>$F47*N47</f>
        <v>81000</v>
      </c>
      <c r="P47" s="321">
        <f>O47/1000000</f>
        <v>0.081</v>
      </c>
      <c r="Q47" s="479"/>
    </row>
    <row r="48" spans="1:17" ht="22.5" customHeight="1">
      <c r="A48" s="267">
        <v>30</v>
      </c>
      <c r="B48" s="310" t="s">
        <v>431</v>
      </c>
      <c r="C48" s="311">
        <v>4864942</v>
      </c>
      <c r="D48" s="127" t="s">
        <v>12</v>
      </c>
      <c r="E48" s="96" t="s">
        <v>346</v>
      </c>
      <c r="F48" s="321">
        <v>-1000</v>
      </c>
      <c r="G48" s="340">
        <v>999891</v>
      </c>
      <c r="H48" s="341">
        <v>999961</v>
      </c>
      <c r="I48" s="321">
        <f>G48-H48</f>
        <v>-70</v>
      </c>
      <c r="J48" s="321">
        <f>$F48*I48</f>
        <v>70000</v>
      </c>
      <c r="K48" s="321">
        <f>J48/1000000</f>
        <v>0.07</v>
      </c>
      <c r="L48" s="340">
        <v>999839</v>
      </c>
      <c r="M48" s="341">
        <v>999978</v>
      </c>
      <c r="N48" s="321">
        <f>L48-M48</f>
        <v>-139</v>
      </c>
      <c r="O48" s="321">
        <f>$F48*N48</f>
        <v>139000</v>
      </c>
      <c r="P48" s="321">
        <f>O48/1000000</f>
        <v>0.139</v>
      </c>
      <c r="Q48" s="479"/>
    </row>
    <row r="49" spans="1:17" ht="18" customHeight="1" thickBot="1">
      <c r="A49" s="399" t="s">
        <v>335</v>
      </c>
      <c r="B49" s="313"/>
      <c r="C49" s="314"/>
      <c r="D49" s="259"/>
      <c r="E49" s="260"/>
      <c r="F49" s="319"/>
      <c r="G49" s="424"/>
      <c r="H49" s="425"/>
      <c r="I49" s="325"/>
      <c r="J49" s="325"/>
      <c r="K49" s="325"/>
      <c r="L49" s="325"/>
      <c r="M49" s="325"/>
      <c r="N49" s="325"/>
      <c r="O49" s="325"/>
      <c r="P49" s="622" t="str">
        <f>NDPL!$Q$1</f>
        <v>JULY -2017</v>
      </c>
      <c r="Q49" s="622"/>
    </row>
    <row r="50" spans="1:17" ht="19.5" customHeight="1" thickTop="1">
      <c r="A50" s="278"/>
      <c r="B50" s="281" t="s">
        <v>172</v>
      </c>
      <c r="C50" s="311"/>
      <c r="D50" s="84"/>
      <c r="E50" s="84"/>
      <c r="F50" s="413"/>
      <c r="G50" s="423"/>
      <c r="H50" s="426"/>
      <c r="I50" s="321"/>
      <c r="J50" s="321"/>
      <c r="K50" s="321"/>
      <c r="L50" s="323"/>
      <c r="M50" s="321"/>
      <c r="N50" s="321"/>
      <c r="O50" s="321"/>
      <c r="P50" s="321"/>
      <c r="Q50" s="466"/>
    </row>
    <row r="51" spans="1:17" ht="15" customHeight="1">
      <c r="A51" s="267">
        <v>31</v>
      </c>
      <c r="B51" s="310" t="s">
        <v>15</v>
      </c>
      <c r="C51" s="311">
        <v>4864962</v>
      </c>
      <c r="D51" s="127" t="s">
        <v>12</v>
      </c>
      <c r="E51" s="96" t="s">
        <v>346</v>
      </c>
      <c r="F51" s="319">
        <v>-1000</v>
      </c>
      <c r="G51" s="340">
        <v>2846</v>
      </c>
      <c r="H51" s="341">
        <v>1997</v>
      </c>
      <c r="I51" s="321">
        <f>G51-H51</f>
        <v>849</v>
      </c>
      <c r="J51" s="321">
        <f>$F51*I51</f>
        <v>-849000</v>
      </c>
      <c r="K51" s="321">
        <f>J51/1000000</f>
        <v>-0.849</v>
      </c>
      <c r="L51" s="340">
        <v>999960</v>
      </c>
      <c r="M51" s="341">
        <v>999944</v>
      </c>
      <c r="N51" s="321">
        <f>L51-M51</f>
        <v>16</v>
      </c>
      <c r="O51" s="321">
        <f>$F51*N51</f>
        <v>-16000</v>
      </c>
      <c r="P51" s="321">
        <f>O51/1000000</f>
        <v>-0.016</v>
      </c>
      <c r="Q51" s="478"/>
    </row>
    <row r="52" spans="1:17" ht="16.5" customHeight="1">
      <c r="A52" s="267">
        <v>32</v>
      </c>
      <c r="B52" s="310" t="s">
        <v>16</v>
      </c>
      <c r="C52" s="311">
        <v>5128455</v>
      </c>
      <c r="D52" s="127" t="s">
        <v>12</v>
      </c>
      <c r="E52" s="96" t="s">
        <v>346</v>
      </c>
      <c r="F52" s="319">
        <v>-500</v>
      </c>
      <c r="G52" s="340">
        <v>4829</v>
      </c>
      <c r="H52" s="341">
        <v>2971</v>
      </c>
      <c r="I52" s="321">
        <f>G52-H52</f>
        <v>1858</v>
      </c>
      <c r="J52" s="321">
        <f>$F52*I52</f>
        <v>-929000</v>
      </c>
      <c r="K52" s="321">
        <f>J52/1000000</f>
        <v>-0.929</v>
      </c>
      <c r="L52" s="340">
        <v>998321</v>
      </c>
      <c r="M52" s="341">
        <v>998295</v>
      </c>
      <c r="N52" s="321">
        <f>L52-M52</f>
        <v>26</v>
      </c>
      <c r="O52" s="321">
        <f>$F52*N52</f>
        <v>-13000</v>
      </c>
      <c r="P52" s="321">
        <f>O52/1000000</f>
        <v>-0.013</v>
      </c>
      <c r="Q52" s="466"/>
    </row>
    <row r="53" spans="1:17" ht="15.75" customHeight="1">
      <c r="A53" s="267">
        <v>33</v>
      </c>
      <c r="B53" s="310" t="s">
        <v>17</v>
      </c>
      <c r="C53" s="311">
        <v>4864979</v>
      </c>
      <c r="D53" s="127" t="s">
        <v>12</v>
      </c>
      <c r="E53" s="96" t="s">
        <v>346</v>
      </c>
      <c r="F53" s="319">
        <v>-2000</v>
      </c>
      <c r="G53" s="340">
        <v>18525</v>
      </c>
      <c r="H53" s="341">
        <v>17942</v>
      </c>
      <c r="I53" s="321">
        <f>G53-H53</f>
        <v>583</v>
      </c>
      <c r="J53" s="321">
        <f>$F53*I53</f>
        <v>-1166000</v>
      </c>
      <c r="K53" s="321">
        <f>J53/1000000</f>
        <v>-1.166</v>
      </c>
      <c r="L53" s="340">
        <v>969575</v>
      </c>
      <c r="M53" s="341">
        <v>969573</v>
      </c>
      <c r="N53" s="321">
        <f>L53-M53</f>
        <v>2</v>
      </c>
      <c r="O53" s="321">
        <f>$F53*N53</f>
        <v>-4000</v>
      </c>
      <c r="P53" s="321">
        <f>O53/1000000</f>
        <v>-0.004</v>
      </c>
      <c r="Q53" s="500"/>
    </row>
    <row r="54" spans="1:17" ht="13.5" customHeight="1">
      <c r="A54" s="267"/>
      <c r="B54" s="312" t="s">
        <v>173</v>
      </c>
      <c r="C54" s="311"/>
      <c r="D54" s="127"/>
      <c r="E54" s="127"/>
      <c r="F54" s="319"/>
      <c r="G54" s="423"/>
      <c r="H54" s="426"/>
      <c r="I54" s="321"/>
      <c r="J54" s="321"/>
      <c r="K54" s="321"/>
      <c r="L54" s="323"/>
      <c r="M54" s="321"/>
      <c r="N54" s="321"/>
      <c r="O54" s="321"/>
      <c r="P54" s="321"/>
      <c r="Q54" s="466"/>
    </row>
    <row r="55" spans="1:17" ht="15" customHeight="1">
      <c r="A55" s="267">
        <v>34</v>
      </c>
      <c r="B55" s="310" t="s">
        <v>15</v>
      </c>
      <c r="C55" s="311">
        <v>4864966</v>
      </c>
      <c r="D55" s="127" t="s">
        <v>12</v>
      </c>
      <c r="E55" s="96" t="s">
        <v>346</v>
      </c>
      <c r="F55" s="319">
        <v>-1000</v>
      </c>
      <c r="G55" s="340">
        <v>995004</v>
      </c>
      <c r="H55" s="341">
        <v>995022</v>
      </c>
      <c r="I55" s="321">
        <f>G55-H55</f>
        <v>-18</v>
      </c>
      <c r="J55" s="321">
        <f>$F55*I55</f>
        <v>18000</v>
      </c>
      <c r="K55" s="321">
        <f>J55/1000000</f>
        <v>0.018</v>
      </c>
      <c r="L55" s="340">
        <v>896495</v>
      </c>
      <c r="M55" s="341">
        <v>897756</v>
      </c>
      <c r="N55" s="321">
        <f>L55-M55</f>
        <v>-1261</v>
      </c>
      <c r="O55" s="321">
        <f>$F55*N55</f>
        <v>1261000</v>
      </c>
      <c r="P55" s="321">
        <f>O55/1000000</f>
        <v>1.261</v>
      </c>
      <c r="Q55" s="466"/>
    </row>
    <row r="56" spans="1:17" ht="17.25" customHeight="1">
      <c r="A56" s="267">
        <v>35</v>
      </c>
      <c r="B56" s="310" t="s">
        <v>16</v>
      </c>
      <c r="C56" s="311">
        <v>4864967</v>
      </c>
      <c r="D56" s="127" t="s">
        <v>12</v>
      </c>
      <c r="E56" s="96" t="s">
        <v>346</v>
      </c>
      <c r="F56" s="319">
        <v>-1000</v>
      </c>
      <c r="G56" s="340">
        <v>994407</v>
      </c>
      <c r="H56" s="341">
        <v>994407</v>
      </c>
      <c r="I56" s="321">
        <f>G56-H56</f>
        <v>0</v>
      </c>
      <c r="J56" s="321">
        <f>$F56*I56</f>
        <v>0</v>
      </c>
      <c r="K56" s="321">
        <f>J56/1000000</f>
        <v>0</v>
      </c>
      <c r="L56" s="340">
        <v>927385</v>
      </c>
      <c r="M56" s="341">
        <v>927394</v>
      </c>
      <c r="N56" s="321">
        <f>L56-M56</f>
        <v>-9</v>
      </c>
      <c r="O56" s="321">
        <f>$F56*N56</f>
        <v>9000</v>
      </c>
      <c r="P56" s="321">
        <f>O56/1000000</f>
        <v>0.009</v>
      </c>
      <c r="Q56" s="466"/>
    </row>
    <row r="57" spans="1:17" ht="17.25" customHeight="1">
      <c r="A57" s="267">
        <v>36</v>
      </c>
      <c r="B57" s="310" t="s">
        <v>17</v>
      </c>
      <c r="C57" s="311">
        <v>4865000</v>
      </c>
      <c r="D57" s="127" t="s">
        <v>12</v>
      </c>
      <c r="E57" s="96" t="s">
        <v>346</v>
      </c>
      <c r="F57" s="319">
        <v>-1000</v>
      </c>
      <c r="G57" s="340">
        <v>998958</v>
      </c>
      <c r="H57" s="341">
        <v>998977</v>
      </c>
      <c r="I57" s="321">
        <f>G57-H57</f>
        <v>-19</v>
      </c>
      <c r="J57" s="321">
        <f>$F57*I57</f>
        <v>19000</v>
      </c>
      <c r="K57" s="321">
        <f>J57/1000000</f>
        <v>0.019</v>
      </c>
      <c r="L57" s="340">
        <v>981852</v>
      </c>
      <c r="M57" s="341">
        <v>983067</v>
      </c>
      <c r="N57" s="321">
        <f>L57-M57</f>
        <v>-1215</v>
      </c>
      <c r="O57" s="321">
        <f>$F57*N57</f>
        <v>1215000</v>
      </c>
      <c r="P57" s="321">
        <f>O57/1000000</f>
        <v>1.215</v>
      </c>
      <c r="Q57" s="478"/>
    </row>
    <row r="58" spans="1:17" ht="17.25" customHeight="1">
      <c r="A58" s="267">
        <v>37</v>
      </c>
      <c r="B58" s="310" t="s">
        <v>165</v>
      </c>
      <c r="C58" s="311">
        <v>4864964</v>
      </c>
      <c r="D58" s="127" t="s">
        <v>12</v>
      </c>
      <c r="E58" s="96" t="s">
        <v>346</v>
      </c>
      <c r="F58" s="319">
        <v>-2000</v>
      </c>
      <c r="G58" s="340">
        <v>999888</v>
      </c>
      <c r="H58" s="341">
        <v>999952</v>
      </c>
      <c r="I58" s="341">
        <f>G58-H58</f>
        <v>-64</v>
      </c>
      <c r="J58" s="341">
        <f>$F58*I58</f>
        <v>128000</v>
      </c>
      <c r="K58" s="341">
        <f>J58/1000000</f>
        <v>0.128</v>
      </c>
      <c r="L58" s="340">
        <v>999529</v>
      </c>
      <c r="M58" s="341">
        <v>999593</v>
      </c>
      <c r="N58" s="341">
        <f>L58-M58</f>
        <v>-64</v>
      </c>
      <c r="O58" s="341">
        <f>$F58*N58</f>
        <v>128000</v>
      </c>
      <c r="P58" s="341">
        <f>O58/1000000</f>
        <v>0.128</v>
      </c>
      <c r="Q58" s="501"/>
    </row>
    <row r="59" spans="1:17" ht="17.25" customHeight="1">
      <c r="A59" s="267"/>
      <c r="B59" s="312" t="s">
        <v>119</v>
      </c>
      <c r="C59" s="311"/>
      <c r="D59" s="127"/>
      <c r="E59" s="96"/>
      <c r="F59" s="317"/>
      <c r="G59" s="423"/>
      <c r="H59" s="426"/>
      <c r="I59" s="321"/>
      <c r="J59" s="321"/>
      <c r="K59" s="321"/>
      <c r="L59" s="323"/>
      <c r="M59" s="321"/>
      <c r="N59" s="321"/>
      <c r="O59" s="321"/>
      <c r="P59" s="321"/>
      <c r="Q59" s="466"/>
    </row>
    <row r="60" spans="1:17" ht="15.75" customHeight="1">
      <c r="A60" s="267">
        <v>38</v>
      </c>
      <c r="B60" s="310" t="s">
        <v>368</v>
      </c>
      <c r="C60" s="311">
        <v>4864827</v>
      </c>
      <c r="D60" s="127" t="s">
        <v>12</v>
      </c>
      <c r="E60" s="96" t="s">
        <v>346</v>
      </c>
      <c r="F60" s="317">
        <v>-666.666</v>
      </c>
      <c r="G60" s="340">
        <v>969855</v>
      </c>
      <c r="H60" s="341">
        <v>969803</v>
      </c>
      <c r="I60" s="321">
        <f>G60-H60</f>
        <v>52</v>
      </c>
      <c r="J60" s="321">
        <f>$F60*I60</f>
        <v>-34666.632000000005</v>
      </c>
      <c r="K60" s="321">
        <f>J60/1000000</f>
        <v>-0.034666632</v>
      </c>
      <c r="L60" s="340">
        <v>965201</v>
      </c>
      <c r="M60" s="341">
        <v>965438</v>
      </c>
      <c r="N60" s="321">
        <f>L60-M60</f>
        <v>-237</v>
      </c>
      <c r="O60" s="321">
        <f>$F60*N60</f>
        <v>157999.842</v>
      </c>
      <c r="P60" s="321">
        <f>O60/1000000</f>
        <v>0.157999842</v>
      </c>
      <c r="Q60" s="467"/>
    </row>
    <row r="61" spans="1:17" ht="17.25" customHeight="1">
      <c r="A61" s="267">
        <v>39</v>
      </c>
      <c r="B61" s="310" t="s">
        <v>175</v>
      </c>
      <c r="C61" s="311">
        <v>4865003</v>
      </c>
      <c r="D61" s="127" t="s">
        <v>12</v>
      </c>
      <c r="E61" s="96" t="s">
        <v>346</v>
      </c>
      <c r="F61" s="759">
        <v>-2000</v>
      </c>
      <c r="G61" s="340">
        <v>998844</v>
      </c>
      <c r="H61" s="341">
        <v>999172</v>
      </c>
      <c r="I61" s="321">
        <f>G61-H61</f>
        <v>-328</v>
      </c>
      <c r="J61" s="321">
        <f>$F61*I61</f>
        <v>656000</v>
      </c>
      <c r="K61" s="321">
        <f>J61/1000000</f>
        <v>0.656</v>
      </c>
      <c r="L61" s="340">
        <v>999831</v>
      </c>
      <c r="M61" s="341">
        <v>999848</v>
      </c>
      <c r="N61" s="321">
        <f>L61-M61</f>
        <v>-17</v>
      </c>
      <c r="O61" s="321">
        <f>$F61*N61</f>
        <v>34000</v>
      </c>
      <c r="P61" s="321">
        <f>O61/1000000</f>
        <v>0.034</v>
      </c>
      <c r="Q61" s="466"/>
    </row>
    <row r="62" spans="1:17" ht="18.75" customHeight="1">
      <c r="A62" s="267"/>
      <c r="B62" s="312" t="s">
        <v>370</v>
      </c>
      <c r="C62" s="311"/>
      <c r="D62" s="127"/>
      <c r="E62" s="96"/>
      <c r="F62" s="317"/>
      <c r="G62" s="423"/>
      <c r="H62" s="426"/>
      <c r="I62" s="321"/>
      <c r="J62" s="321"/>
      <c r="K62" s="321"/>
      <c r="L62" s="323"/>
      <c r="M62" s="321"/>
      <c r="N62" s="321"/>
      <c r="O62" s="321"/>
      <c r="P62" s="321"/>
      <c r="Q62" s="466"/>
    </row>
    <row r="63" spans="1:17" ht="21" customHeight="1">
      <c r="A63" s="267">
        <v>40</v>
      </c>
      <c r="B63" s="310" t="s">
        <v>368</v>
      </c>
      <c r="C63" s="311">
        <v>4865024</v>
      </c>
      <c r="D63" s="127" t="s">
        <v>12</v>
      </c>
      <c r="E63" s="96" t="s">
        <v>346</v>
      </c>
      <c r="F63" s="414">
        <v>-2000</v>
      </c>
      <c r="G63" s="340">
        <v>5713</v>
      </c>
      <c r="H63" s="341">
        <v>5668</v>
      </c>
      <c r="I63" s="321">
        <f>G63-H63</f>
        <v>45</v>
      </c>
      <c r="J63" s="321">
        <f>$F63*I63</f>
        <v>-90000</v>
      </c>
      <c r="K63" s="321">
        <f>J63/1000000</f>
        <v>-0.09</v>
      </c>
      <c r="L63" s="340">
        <v>2422</v>
      </c>
      <c r="M63" s="341">
        <v>2425</v>
      </c>
      <c r="N63" s="321">
        <f>L63-M63</f>
        <v>-3</v>
      </c>
      <c r="O63" s="321">
        <f>$F63*N63</f>
        <v>6000</v>
      </c>
      <c r="P63" s="321">
        <f>O63/1000000</f>
        <v>0.006</v>
      </c>
      <c r="Q63" s="466"/>
    </row>
    <row r="64" spans="1:17" ht="21" customHeight="1">
      <c r="A64" s="267">
        <v>41</v>
      </c>
      <c r="B64" s="310" t="s">
        <v>175</v>
      </c>
      <c r="C64" s="311">
        <v>4864920</v>
      </c>
      <c r="D64" s="127" t="s">
        <v>12</v>
      </c>
      <c r="E64" s="96" t="s">
        <v>346</v>
      </c>
      <c r="F64" s="414">
        <v>-2000</v>
      </c>
      <c r="G64" s="340">
        <v>2640</v>
      </c>
      <c r="H64" s="341">
        <v>2591</v>
      </c>
      <c r="I64" s="321">
        <f>G64-H64</f>
        <v>49</v>
      </c>
      <c r="J64" s="321">
        <f>$F64*I64</f>
        <v>-98000</v>
      </c>
      <c r="K64" s="321">
        <f>J64/1000000</f>
        <v>-0.098</v>
      </c>
      <c r="L64" s="340">
        <v>1382</v>
      </c>
      <c r="M64" s="341">
        <v>1384</v>
      </c>
      <c r="N64" s="321">
        <f>L64-M64</f>
        <v>-2</v>
      </c>
      <c r="O64" s="321">
        <f>$F64*N64</f>
        <v>4000</v>
      </c>
      <c r="P64" s="321">
        <f>O64/1000000</f>
        <v>0.004</v>
      </c>
      <c r="Q64" s="466"/>
    </row>
    <row r="65" spans="1:17" ht="18" customHeight="1">
      <c r="A65" s="267"/>
      <c r="B65" s="452" t="s">
        <v>376</v>
      </c>
      <c r="C65" s="311"/>
      <c r="D65" s="127"/>
      <c r="E65" s="96"/>
      <c r="F65" s="414"/>
      <c r="G65" s="340"/>
      <c r="H65" s="341"/>
      <c r="I65" s="321"/>
      <c r="J65" s="321"/>
      <c r="K65" s="321"/>
      <c r="L65" s="340"/>
      <c r="M65" s="341"/>
      <c r="N65" s="321"/>
      <c r="O65" s="321"/>
      <c r="P65" s="321"/>
      <c r="Q65" s="466"/>
    </row>
    <row r="66" spans="1:17" ht="21" customHeight="1">
      <c r="A66" s="267">
        <v>42</v>
      </c>
      <c r="B66" s="310" t="s">
        <v>368</v>
      </c>
      <c r="C66" s="311">
        <v>5128414</v>
      </c>
      <c r="D66" s="127" t="s">
        <v>12</v>
      </c>
      <c r="E66" s="96" t="s">
        <v>346</v>
      </c>
      <c r="F66" s="414">
        <v>-1000</v>
      </c>
      <c r="G66" s="340">
        <v>917326</v>
      </c>
      <c r="H66" s="341">
        <v>917326</v>
      </c>
      <c r="I66" s="321">
        <f>G66-H66</f>
        <v>0</v>
      </c>
      <c r="J66" s="321">
        <f>$F66*I66</f>
        <v>0</v>
      </c>
      <c r="K66" s="321">
        <f>J66/1000000</f>
        <v>0</v>
      </c>
      <c r="L66" s="340">
        <v>981789</v>
      </c>
      <c r="M66" s="341">
        <v>981827</v>
      </c>
      <c r="N66" s="321">
        <f>L66-M66</f>
        <v>-38</v>
      </c>
      <c r="O66" s="321">
        <f>$F66*N66</f>
        <v>38000</v>
      </c>
      <c r="P66" s="321">
        <f>O66/1000000</f>
        <v>0.038</v>
      </c>
      <c r="Q66" s="466"/>
    </row>
    <row r="67" spans="1:17" ht="21" customHeight="1">
      <c r="A67" s="267">
        <v>43</v>
      </c>
      <c r="B67" s="310" t="s">
        <v>175</v>
      </c>
      <c r="C67" s="311">
        <v>4902504</v>
      </c>
      <c r="D67" s="127" t="s">
        <v>12</v>
      </c>
      <c r="E67" s="96" t="s">
        <v>346</v>
      </c>
      <c r="F67" s="414">
        <v>-1000</v>
      </c>
      <c r="G67" s="340">
        <v>120</v>
      </c>
      <c r="H67" s="341">
        <v>120</v>
      </c>
      <c r="I67" s="321">
        <f>G67-H67</f>
        <v>0</v>
      </c>
      <c r="J67" s="321">
        <f>$F67*I67</f>
        <v>0</v>
      </c>
      <c r="K67" s="321">
        <f>J67/1000000</f>
        <v>0</v>
      </c>
      <c r="L67" s="340">
        <v>997326</v>
      </c>
      <c r="M67" s="341">
        <v>997439</v>
      </c>
      <c r="N67" s="321">
        <f>L67-M67</f>
        <v>-113</v>
      </c>
      <c r="O67" s="321">
        <f>$F67*N67</f>
        <v>113000</v>
      </c>
      <c r="P67" s="321">
        <f>O67/1000000</f>
        <v>0.113</v>
      </c>
      <c r="Q67" s="466"/>
    </row>
    <row r="68" spans="1:17" ht="21" customHeight="1">
      <c r="A68" s="267"/>
      <c r="B68" s="452" t="s">
        <v>385</v>
      </c>
      <c r="C68" s="311"/>
      <c r="D68" s="127"/>
      <c r="E68" s="96"/>
      <c r="F68" s="414"/>
      <c r="G68" s="340"/>
      <c r="H68" s="341"/>
      <c r="I68" s="321"/>
      <c r="J68" s="321"/>
      <c r="K68" s="321"/>
      <c r="L68" s="340"/>
      <c r="M68" s="341"/>
      <c r="N68" s="321"/>
      <c r="O68" s="321"/>
      <c r="P68" s="321"/>
      <c r="Q68" s="466"/>
    </row>
    <row r="69" spans="1:17" ht="21" customHeight="1">
      <c r="A69" s="267">
        <v>44</v>
      </c>
      <c r="B69" s="310" t="s">
        <v>386</v>
      </c>
      <c r="C69" s="311">
        <v>5100228</v>
      </c>
      <c r="D69" s="127" t="s">
        <v>12</v>
      </c>
      <c r="E69" s="96" t="s">
        <v>346</v>
      </c>
      <c r="F69" s="414">
        <v>800</v>
      </c>
      <c r="G69" s="340">
        <v>993087</v>
      </c>
      <c r="H69" s="341">
        <v>993087</v>
      </c>
      <c r="I69" s="321">
        <f aca="true" t="shared" si="9" ref="I69:I74">G69-H69</f>
        <v>0</v>
      </c>
      <c r="J69" s="321">
        <f aca="true" t="shared" si="10" ref="J69:J74">$F69*I69</f>
        <v>0</v>
      </c>
      <c r="K69" s="321">
        <f aca="true" t="shared" si="11" ref="K69:K74">J69/1000000</f>
        <v>0</v>
      </c>
      <c r="L69" s="340">
        <v>1367</v>
      </c>
      <c r="M69" s="341">
        <v>1367</v>
      </c>
      <c r="N69" s="321">
        <f aca="true" t="shared" si="12" ref="N69:N74">L69-M69</f>
        <v>0</v>
      </c>
      <c r="O69" s="321">
        <f aca="true" t="shared" si="13" ref="O69:O74">$F69*N69</f>
        <v>0</v>
      </c>
      <c r="P69" s="321">
        <f aca="true" t="shared" si="14" ref="P69:P74">O69/1000000</f>
        <v>0</v>
      </c>
      <c r="Q69" s="466"/>
    </row>
    <row r="70" spans="1:17" ht="21" customHeight="1">
      <c r="A70" s="267">
        <v>45</v>
      </c>
      <c r="B70" s="361" t="s">
        <v>387</v>
      </c>
      <c r="C70" s="311">
        <v>4865026</v>
      </c>
      <c r="D70" s="127" t="s">
        <v>12</v>
      </c>
      <c r="E70" s="96" t="s">
        <v>346</v>
      </c>
      <c r="F70" s="414">
        <v>800</v>
      </c>
      <c r="G70" s="340">
        <v>713</v>
      </c>
      <c r="H70" s="341">
        <v>227</v>
      </c>
      <c r="I70" s="321">
        <f t="shared" si="9"/>
        <v>486</v>
      </c>
      <c r="J70" s="321">
        <f t="shared" si="10"/>
        <v>388800</v>
      </c>
      <c r="K70" s="321">
        <f t="shared" si="11"/>
        <v>0.3888</v>
      </c>
      <c r="L70" s="340">
        <v>22</v>
      </c>
      <c r="M70" s="341">
        <v>10</v>
      </c>
      <c r="N70" s="321">
        <f t="shared" si="12"/>
        <v>12</v>
      </c>
      <c r="O70" s="321">
        <f t="shared" si="13"/>
        <v>9600</v>
      </c>
      <c r="P70" s="321">
        <f t="shared" si="14"/>
        <v>0.0096</v>
      </c>
      <c r="Q70" s="466"/>
    </row>
    <row r="71" spans="1:17" ht="21" customHeight="1">
      <c r="A71" s="267">
        <v>46</v>
      </c>
      <c r="B71" s="310" t="s">
        <v>362</v>
      </c>
      <c r="C71" s="311">
        <v>5100233</v>
      </c>
      <c r="D71" s="127" t="s">
        <v>12</v>
      </c>
      <c r="E71" s="96" t="s">
        <v>346</v>
      </c>
      <c r="F71" s="414">
        <v>800</v>
      </c>
      <c r="G71" s="340">
        <v>995640</v>
      </c>
      <c r="H71" s="341">
        <v>996877</v>
      </c>
      <c r="I71" s="321">
        <f t="shared" si="9"/>
        <v>-1237</v>
      </c>
      <c r="J71" s="321">
        <f t="shared" si="10"/>
        <v>-989600</v>
      </c>
      <c r="K71" s="321">
        <f t="shared" si="11"/>
        <v>-0.9896</v>
      </c>
      <c r="L71" s="340">
        <v>999989</v>
      </c>
      <c r="M71" s="341">
        <v>999995</v>
      </c>
      <c r="N71" s="321">
        <f t="shared" si="12"/>
        <v>-6</v>
      </c>
      <c r="O71" s="321">
        <f t="shared" si="13"/>
        <v>-4800</v>
      </c>
      <c r="P71" s="321">
        <f t="shared" si="14"/>
        <v>-0.0048</v>
      </c>
      <c r="Q71" s="466"/>
    </row>
    <row r="72" spans="1:17" ht="21" customHeight="1">
      <c r="A72" s="267">
        <v>47</v>
      </c>
      <c r="B72" s="310" t="s">
        <v>390</v>
      </c>
      <c r="C72" s="311">
        <v>5128407</v>
      </c>
      <c r="D72" s="127" t="s">
        <v>12</v>
      </c>
      <c r="E72" s="96" t="s">
        <v>346</v>
      </c>
      <c r="F72" s="414">
        <v>-2000</v>
      </c>
      <c r="G72" s="340">
        <v>999427</v>
      </c>
      <c r="H72" s="341">
        <v>999427</v>
      </c>
      <c r="I72" s="321">
        <f t="shared" si="9"/>
        <v>0</v>
      </c>
      <c r="J72" s="321">
        <f t="shared" si="10"/>
        <v>0</v>
      </c>
      <c r="K72" s="321">
        <f t="shared" si="11"/>
        <v>0</v>
      </c>
      <c r="L72" s="340">
        <v>30</v>
      </c>
      <c r="M72" s="341">
        <v>30</v>
      </c>
      <c r="N72" s="321">
        <f t="shared" si="12"/>
        <v>0</v>
      </c>
      <c r="O72" s="321">
        <f t="shared" si="13"/>
        <v>0</v>
      </c>
      <c r="P72" s="321">
        <f t="shared" si="14"/>
        <v>0</v>
      </c>
      <c r="Q72" s="466"/>
    </row>
    <row r="73" spans="1:17" ht="21" customHeight="1">
      <c r="A73" s="267">
        <v>48</v>
      </c>
      <c r="B73" s="310" t="s">
        <v>436</v>
      </c>
      <c r="C73" s="311">
        <v>4865049</v>
      </c>
      <c r="D73" s="127" t="s">
        <v>12</v>
      </c>
      <c r="E73" s="96" t="s">
        <v>346</v>
      </c>
      <c r="F73" s="414">
        <v>800</v>
      </c>
      <c r="G73" s="340">
        <v>882</v>
      </c>
      <c r="H73" s="341">
        <v>697</v>
      </c>
      <c r="I73" s="321">
        <f t="shared" si="9"/>
        <v>185</v>
      </c>
      <c r="J73" s="321">
        <f t="shared" si="10"/>
        <v>148000</v>
      </c>
      <c r="K73" s="321">
        <f t="shared" si="11"/>
        <v>0.148</v>
      </c>
      <c r="L73" s="340">
        <v>999794</v>
      </c>
      <c r="M73" s="341">
        <v>999793</v>
      </c>
      <c r="N73" s="321">
        <f t="shared" si="12"/>
        <v>1</v>
      </c>
      <c r="O73" s="321">
        <f t="shared" si="13"/>
        <v>800</v>
      </c>
      <c r="P73" s="321">
        <f t="shared" si="14"/>
        <v>0.0008</v>
      </c>
      <c r="Q73" s="466"/>
    </row>
    <row r="74" spans="1:17" ht="21" customHeight="1">
      <c r="A74" s="267">
        <v>49</v>
      </c>
      <c r="B74" s="310" t="s">
        <v>437</v>
      </c>
      <c r="C74" s="311">
        <v>5128436</v>
      </c>
      <c r="D74" s="127" t="s">
        <v>12</v>
      </c>
      <c r="E74" s="96" t="s">
        <v>346</v>
      </c>
      <c r="F74" s="414">
        <v>800</v>
      </c>
      <c r="G74" s="340">
        <v>321</v>
      </c>
      <c r="H74" s="341">
        <v>290</v>
      </c>
      <c r="I74" s="321">
        <f t="shared" si="9"/>
        <v>31</v>
      </c>
      <c r="J74" s="321">
        <f t="shared" si="10"/>
        <v>24800</v>
      </c>
      <c r="K74" s="321">
        <f t="shared" si="11"/>
        <v>0.0248</v>
      </c>
      <c r="L74" s="340">
        <v>1</v>
      </c>
      <c r="M74" s="341">
        <v>0</v>
      </c>
      <c r="N74" s="321">
        <f t="shared" si="12"/>
        <v>1</v>
      </c>
      <c r="O74" s="321">
        <f t="shared" si="13"/>
        <v>800</v>
      </c>
      <c r="P74" s="321">
        <f t="shared" si="14"/>
        <v>0.0008</v>
      </c>
      <c r="Q74" s="466"/>
    </row>
    <row r="75" spans="1:17" ht="21" customHeight="1">
      <c r="A75" s="267"/>
      <c r="B75" s="281" t="s">
        <v>105</v>
      </c>
      <c r="C75" s="311"/>
      <c r="D75" s="84"/>
      <c r="E75" s="84"/>
      <c r="F75" s="317"/>
      <c r="G75" s="423"/>
      <c r="H75" s="426"/>
      <c r="I75" s="321"/>
      <c r="J75" s="321"/>
      <c r="K75" s="321"/>
      <c r="L75" s="323"/>
      <c r="M75" s="321"/>
      <c r="N75" s="321"/>
      <c r="O75" s="321"/>
      <c r="P75" s="321"/>
      <c r="Q75" s="466"/>
    </row>
    <row r="76" spans="1:17" ht="18" customHeight="1">
      <c r="A76" s="267">
        <v>50</v>
      </c>
      <c r="B76" s="310" t="s">
        <v>116</v>
      </c>
      <c r="C76" s="311">
        <v>4864951</v>
      </c>
      <c r="D76" s="127" t="s">
        <v>12</v>
      </c>
      <c r="E76" s="96" t="s">
        <v>346</v>
      </c>
      <c r="F76" s="319">
        <v>1000</v>
      </c>
      <c r="G76" s="340">
        <v>979936</v>
      </c>
      <c r="H76" s="341">
        <v>979926</v>
      </c>
      <c r="I76" s="321">
        <f>G76-H76</f>
        <v>10</v>
      </c>
      <c r="J76" s="321">
        <f>$F76*I76</f>
        <v>10000</v>
      </c>
      <c r="K76" s="321">
        <f>J76/1000000</f>
        <v>0.01</v>
      </c>
      <c r="L76" s="340">
        <v>32673</v>
      </c>
      <c r="M76" s="341">
        <v>32785</v>
      </c>
      <c r="N76" s="321">
        <f>L76-M76</f>
        <v>-112</v>
      </c>
      <c r="O76" s="321">
        <f>$F76*N76</f>
        <v>-112000</v>
      </c>
      <c r="P76" s="321">
        <f>O76/1000000</f>
        <v>-0.112</v>
      </c>
      <c r="Q76" s="466"/>
    </row>
    <row r="77" spans="1:17" ht="17.25" customHeight="1">
      <c r="A77" s="267">
        <v>51</v>
      </c>
      <c r="B77" s="310" t="s">
        <v>117</v>
      </c>
      <c r="C77" s="311">
        <v>4865016</v>
      </c>
      <c r="D77" s="127" t="s">
        <v>12</v>
      </c>
      <c r="E77" s="96" t="s">
        <v>346</v>
      </c>
      <c r="F77" s="319">
        <v>2000</v>
      </c>
      <c r="G77" s="340">
        <v>7</v>
      </c>
      <c r="H77" s="341">
        <v>7</v>
      </c>
      <c r="I77" s="321">
        <f>G77-H77</f>
        <v>0</v>
      </c>
      <c r="J77" s="321">
        <f>$F77*I77</f>
        <v>0</v>
      </c>
      <c r="K77" s="321">
        <f>J77/1000000</f>
        <v>0</v>
      </c>
      <c r="L77" s="340">
        <v>999722</v>
      </c>
      <c r="M77" s="341">
        <v>999722</v>
      </c>
      <c r="N77" s="321">
        <f>L77-M77</f>
        <v>0</v>
      </c>
      <c r="O77" s="321">
        <f>$F77*N77</f>
        <v>0</v>
      </c>
      <c r="P77" s="321">
        <f>O77/1000000</f>
        <v>0</v>
      </c>
      <c r="Q77" s="478"/>
    </row>
    <row r="78" spans="1:17" ht="19.5" customHeight="1">
      <c r="A78" s="267"/>
      <c r="B78" s="312" t="s">
        <v>174</v>
      </c>
      <c r="C78" s="311"/>
      <c r="D78" s="127"/>
      <c r="E78" s="127"/>
      <c r="F78" s="319"/>
      <c r="G78" s="423"/>
      <c r="H78" s="426"/>
      <c r="I78" s="321"/>
      <c r="J78" s="321"/>
      <c r="K78" s="321"/>
      <c r="L78" s="323"/>
      <c r="M78" s="321"/>
      <c r="N78" s="321"/>
      <c r="O78" s="321"/>
      <c r="P78" s="321"/>
      <c r="Q78" s="466"/>
    </row>
    <row r="79" spans="1:17" ht="19.5" customHeight="1">
      <c r="A79" s="267">
        <v>52</v>
      </c>
      <c r="B79" s="310" t="s">
        <v>36</v>
      </c>
      <c r="C79" s="311">
        <v>5128432</v>
      </c>
      <c r="D79" s="127" t="s">
        <v>12</v>
      </c>
      <c r="E79" s="96" t="s">
        <v>346</v>
      </c>
      <c r="F79" s="319">
        <v>-1000</v>
      </c>
      <c r="G79" s="340">
        <v>24744</v>
      </c>
      <c r="H79" s="341">
        <v>23394</v>
      </c>
      <c r="I79" s="321">
        <f>G79-H79</f>
        <v>1350</v>
      </c>
      <c r="J79" s="321">
        <f>$F79*I79</f>
        <v>-1350000</v>
      </c>
      <c r="K79" s="321">
        <f>J79/1000000</f>
        <v>-1.35</v>
      </c>
      <c r="L79" s="340">
        <v>26</v>
      </c>
      <c r="M79" s="341">
        <v>26</v>
      </c>
      <c r="N79" s="321">
        <f>L79-M79</f>
        <v>0</v>
      </c>
      <c r="O79" s="321">
        <f>$F79*N79</f>
        <v>0</v>
      </c>
      <c r="P79" s="321">
        <f>O79/1000000</f>
        <v>0</v>
      </c>
      <c r="Q79" s="466"/>
    </row>
    <row r="80" spans="1:17" ht="17.25" customHeight="1">
      <c r="A80" s="267">
        <v>53</v>
      </c>
      <c r="B80" s="310" t="s">
        <v>175</v>
      </c>
      <c r="C80" s="311">
        <v>4865020</v>
      </c>
      <c r="D80" s="127" t="s">
        <v>12</v>
      </c>
      <c r="E80" s="96" t="s">
        <v>346</v>
      </c>
      <c r="F80" s="319">
        <v>-1000</v>
      </c>
      <c r="G80" s="340">
        <v>9393</v>
      </c>
      <c r="H80" s="341">
        <v>9404</v>
      </c>
      <c r="I80" s="321">
        <f>G80-H80</f>
        <v>-11</v>
      </c>
      <c r="J80" s="321">
        <f>$F80*I80</f>
        <v>11000</v>
      </c>
      <c r="K80" s="321">
        <f>J80/1000000</f>
        <v>0.011</v>
      </c>
      <c r="L80" s="340">
        <v>998489</v>
      </c>
      <c r="M80" s="341">
        <v>998547</v>
      </c>
      <c r="N80" s="321">
        <f>L80-M80</f>
        <v>-58</v>
      </c>
      <c r="O80" s="321">
        <f>$F80*N80</f>
        <v>58000</v>
      </c>
      <c r="P80" s="321">
        <f>O80/1000000</f>
        <v>0.058</v>
      </c>
      <c r="Q80" s="466"/>
    </row>
    <row r="81" spans="1:17" ht="17.25" customHeight="1">
      <c r="A81" s="267">
        <v>54</v>
      </c>
      <c r="B81" s="310" t="s">
        <v>435</v>
      </c>
      <c r="C81" s="311">
        <v>4864999</v>
      </c>
      <c r="D81" s="127" t="s">
        <v>12</v>
      </c>
      <c r="E81" s="96" t="s">
        <v>346</v>
      </c>
      <c r="F81" s="319">
        <v>-1000</v>
      </c>
      <c r="G81" s="340">
        <v>9388</v>
      </c>
      <c r="H81" s="341">
        <v>8322</v>
      </c>
      <c r="I81" s="321">
        <f>G81-H81</f>
        <v>1066</v>
      </c>
      <c r="J81" s="321">
        <f>$F81*I81</f>
        <v>-1066000</v>
      </c>
      <c r="K81" s="321">
        <f>J81/1000000</f>
        <v>-1.066</v>
      </c>
      <c r="L81" s="340">
        <v>10</v>
      </c>
      <c r="M81" s="341">
        <v>10</v>
      </c>
      <c r="N81" s="321">
        <f>L81-M81</f>
        <v>0</v>
      </c>
      <c r="O81" s="321">
        <f>$F81*N81</f>
        <v>0</v>
      </c>
      <c r="P81" s="321">
        <f>O81/1000000</f>
        <v>0</v>
      </c>
      <c r="Q81" s="466"/>
    </row>
    <row r="82" spans="1:17" ht="15.75" customHeight="1">
      <c r="A82" s="267"/>
      <c r="B82" s="315" t="s">
        <v>27</v>
      </c>
      <c r="C82" s="284"/>
      <c r="D82" s="55"/>
      <c r="E82" s="55"/>
      <c r="F82" s="319"/>
      <c r="G82" s="423"/>
      <c r="H82" s="426"/>
      <c r="I82" s="321"/>
      <c r="J82" s="321"/>
      <c r="K82" s="321"/>
      <c r="L82" s="323"/>
      <c r="M82" s="321"/>
      <c r="N82" s="321"/>
      <c r="O82" s="321"/>
      <c r="P82" s="321"/>
      <c r="Q82" s="466"/>
    </row>
    <row r="83" spans="1:17" ht="21" customHeight="1">
      <c r="A83" s="267">
        <v>55</v>
      </c>
      <c r="B83" s="88" t="s">
        <v>81</v>
      </c>
      <c r="C83" s="334">
        <v>5295192</v>
      </c>
      <c r="D83" s="326" t="s">
        <v>12</v>
      </c>
      <c r="E83" s="326" t="s">
        <v>346</v>
      </c>
      <c r="F83" s="334">
        <v>100</v>
      </c>
      <c r="G83" s="340">
        <v>8984</v>
      </c>
      <c r="H83" s="341">
        <v>8502</v>
      </c>
      <c r="I83" s="341">
        <f>G83-H83</f>
        <v>482</v>
      </c>
      <c r="J83" s="341">
        <f>$F83*I83</f>
        <v>48200</v>
      </c>
      <c r="K83" s="342">
        <f>J83/1000000</f>
        <v>0.0482</v>
      </c>
      <c r="L83" s="340">
        <v>36411</v>
      </c>
      <c r="M83" s="341">
        <v>31840</v>
      </c>
      <c r="N83" s="341">
        <f>L83-M83</f>
        <v>4571</v>
      </c>
      <c r="O83" s="341">
        <f>$F83*N83</f>
        <v>457100</v>
      </c>
      <c r="P83" s="342">
        <f>O83/1000000</f>
        <v>0.4571</v>
      </c>
      <c r="Q83" s="466"/>
    </row>
    <row r="84" spans="1:17" ht="18" customHeight="1">
      <c r="A84" s="267">
        <v>57</v>
      </c>
      <c r="B84" s="310" t="s">
        <v>444</v>
      </c>
      <c r="C84" s="311">
        <v>5295156</v>
      </c>
      <c r="D84" s="127" t="s">
        <v>12</v>
      </c>
      <c r="E84" s="96" t="s">
        <v>346</v>
      </c>
      <c r="F84" s="319">
        <v>400</v>
      </c>
      <c r="G84" s="340">
        <v>997367</v>
      </c>
      <c r="H84" s="276">
        <v>997367</v>
      </c>
      <c r="I84" s="321">
        <f>G84-H84</f>
        <v>0</v>
      </c>
      <c r="J84" s="321">
        <f>$F84*I84</f>
        <v>0</v>
      </c>
      <c r="K84" s="321">
        <f>J84/1000000</f>
        <v>0</v>
      </c>
      <c r="L84" s="340">
        <v>6523</v>
      </c>
      <c r="M84" s="276">
        <v>6523</v>
      </c>
      <c r="N84" s="321">
        <f>L84-M84</f>
        <v>0</v>
      </c>
      <c r="O84" s="321">
        <f>$F84*N84</f>
        <v>0</v>
      </c>
      <c r="P84" s="321">
        <f>O84/1000000</f>
        <v>0</v>
      </c>
      <c r="Q84" s="467"/>
    </row>
    <row r="85" spans="1:17" ht="18" customHeight="1">
      <c r="A85" s="267">
        <v>58</v>
      </c>
      <c r="B85" s="310" t="s">
        <v>445</v>
      </c>
      <c r="C85" s="311">
        <v>5295157</v>
      </c>
      <c r="D85" s="127" t="s">
        <v>12</v>
      </c>
      <c r="E85" s="96" t="s">
        <v>346</v>
      </c>
      <c r="F85" s="319">
        <v>400</v>
      </c>
      <c r="G85" s="340">
        <v>1605</v>
      </c>
      <c r="H85" s="276">
        <v>915</v>
      </c>
      <c r="I85" s="321">
        <f>G85-H85</f>
        <v>690</v>
      </c>
      <c r="J85" s="321">
        <f>$F85*I85</f>
        <v>276000</v>
      </c>
      <c r="K85" s="321">
        <f>J85/1000000</f>
        <v>0.276</v>
      </c>
      <c r="L85" s="340">
        <v>31597</v>
      </c>
      <c r="M85" s="276">
        <v>31493</v>
      </c>
      <c r="N85" s="321">
        <f>L85-M85</f>
        <v>104</v>
      </c>
      <c r="O85" s="321">
        <f>$F85*N85</f>
        <v>41600</v>
      </c>
      <c r="P85" s="321">
        <f>O85/1000000</f>
        <v>0.0416</v>
      </c>
      <c r="Q85" s="467"/>
    </row>
    <row r="86" spans="1:17" ht="15.75" customHeight="1">
      <c r="A86" s="267"/>
      <c r="B86" s="312" t="s">
        <v>47</v>
      </c>
      <c r="C86" s="311"/>
      <c r="D86" s="127"/>
      <c r="E86" s="127"/>
      <c r="F86" s="319"/>
      <c r="G86" s="423"/>
      <c r="H86" s="426"/>
      <c r="I86" s="321"/>
      <c r="J86" s="321"/>
      <c r="K86" s="321"/>
      <c r="L86" s="323"/>
      <c r="M86" s="321"/>
      <c r="N86" s="321"/>
      <c r="O86" s="321"/>
      <c r="P86" s="321"/>
      <c r="Q86" s="466"/>
    </row>
    <row r="87" spans="1:17" ht="18" customHeight="1">
      <c r="A87" s="267">
        <v>56</v>
      </c>
      <c r="B87" s="310" t="s">
        <v>347</v>
      </c>
      <c r="C87" s="311">
        <v>5295128</v>
      </c>
      <c r="D87" s="127" t="s">
        <v>12</v>
      </c>
      <c r="E87" s="96" t="s">
        <v>346</v>
      </c>
      <c r="F87" s="319">
        <v>50</v>
      </c>
      <c r="G87" s="340">
        <v>969183</v>
      </c>
      <c r="H87" s="341">
        <v>969245</v>
      </c>
      <c r="I87" s="321">
        <f>G87-H87</f>
        <v>-62</v>
      </c>
      <c r="J87" s="321">
        <f>$F87*I87</f>
        <v>-3100</v>
      </c>
      <c r="K87" s="321">
        <f>J87/1000000</f>
        <v>-0.0031</v>
      </c>
      <c r="L87" s="340">
        <v>1541</v>
      </c>
      <c r="M87" s="341">
        <v>1659</v>
      </c>
      <c r="N87" s="321">
        <f>L87-M87</f>
        <v>-118</v>
      </c>
      <c r="O87" s="321">
        <f>$F87*N87</f>
        <v>-5900</v>
      </c>
      <c r="P87" s="321">
        <f>O87/1000000</f>
        <v>-0.0059</v>
      </c>
      <c r="Q87" s="467"/>
    </row>
    <row r="88" spans="1:17" ht="15.75" customHeight="1">
      <c r="A88" s="316"/>
      <c r="B88" s="315" t="s">
        <v>308</v>
      </c>
      <c r="C88" s="311"/>
      <c r="D88" s="127"/>
      <c r="E88" s="127"/>
      <c r="F88" s="319"/>
      <c r="G88" s="423"/>
      <c r="H88" s="426"/>
      <c r="I88" s="321"/>
      <c r="J88" s="321"/>
      <c r="K88" s="321"/>
      <c r="L88" s="323"/>
      <c r="M88" s="321"/>
      <c r="N88" s="321"/>
      <c r="O88" s="321"/>
      <c r="P88" s="321"/>
      <c r="Q88" s="466"/>
    </row>
    <row r="89" spans="1:17" ht="21" customHeight="1">
      <c r="A89" s="267">
        <v>59</v>
      </c>
      <c r="B89" s="521" t="s">
        <v>350</v>
      </c>
      <c r="C89" s="311">
        <v>4865174</v>
      </c>
      <c r="D89" s="96" t="s">
        <v>12</v>
      </c>
      <c r="E89" s="96" t="s">
        <v>346</v>
      </c>
      <c r="F89" s="319">
        <v>1000</v>
      </c>
      <c r="G89" s="340">
        <v>0</v>
      </c>
      <c r="H89" s="341">
        <v>0</v>
      </c>
      <c r="I89" s="321">
        <f>G89-H89</f>
        <v>0</v>
      </c>
      <c r="J89" s="321">
        <f>$F89*I89</f>
        <v>0</v>
      </c>
      <c r="K89" s="321">
        <f>J89/1000000</f>
        <v>0</v>
      </c>
      <c r="L89" s="340">
        <v>999990</v>
      </c>
      <c r="M89" s="341">
        <v>1000022</v>
      </c>
      <c r="N89" s="321">
        <f>L89-M89</f>
        <v>-32</v>
      </c>
      <c r="O89" s="321">
        <f>$F89*N89</f>
        <v>-32000</v>
      </c>
      <c r="P89" s="321">
        <f>O89/1000000</f>
        <v>-0.032</v>
      </c>
      <c r="Q89" s="499"/>
    </row>
    <row r="90" spans="1:17" ht="16.5" customHeight="1">
      <c r="A90" s="267"/>
      <c r="B90" s="315" t="s">
        <v>35</v>
      </c>
      <c r="C90" s="334"/>
      <c r="D90" s="348"/>
      <c r="E90" s="326"/>
      <c r="F90" s="334"/>
      <c r="G90" s="427"/>
      <c r="H90" s="426"/>
      <c r="I90" s="341"/>
      <c r="J90" s="341"/>
      <c r="K90" s="342"/>
      <c r="L90" s="340"/>
      <c r="M90" s="341"/>
      <c r="N90" s="341"/>
      <c r="O90" s="341"/>
      <c r="P90" s="342"/>
      <c r="Q90" s="466"/>
    </row>
    <row r="91" spans="1:17" ht="18" customHeight="1">
      <c r="A91" s="267">
        <v>60</v>
      </c>
      <c r="B91" s="521" t="s">
        <v>362</v>
      </c>
      <c r="C91" s="334">
        <v>5128439</v>
      </c>
      <c r="D91" s="347" t="s">
        <v>12</v>
      </c>
      <c r="E91" s="326" t="s">
        <v>346</v>
      </c>
      <c r="F91" s="334">
        <v>800</v>
      </c>
      <c r="G91" s="340">
        <v>987290</v>
      </c>
      <c r="H91" s="341">
        <v>987499</v>
      </c>
      <c r="I91" s="341">
        <f>G91-H91</f>
        <v>-209</v>
      </c>
      <c r="J91" s="341">
        <f>$F91*I91</f>
        <v>-167200</v>
      </c>
      <c r="K91" s="342">
        <f>J91/1000000</f>
        <v>-0.1672</v>
      </c>
      <c r="L91" s="340">
        <v>999167</v>
      </c>
      <c r="M91" s="341">
        <v>999236</v>
      </c>
      <c r="N91" s="341">
        <f>L91-M91</f>
        <v>-69</v>
      </c>
      <c r="O91" s="341">
        <f>$F91*N91</f>
        <v>-55200</v>
      </c>
      <c r="P91" s="342">
        <f>O91/1000000</f>
        <v>-0.0552</v>
      </c>
      <c r="Q91" s="478"/>
    </row>
    <row r="92" spans="1:17" ht="18" customHeight="1">
      <c r="A92" s="267"/>
      <c r="B92" s="729" t="s">
        <v>441</v>
      </c>
      <c r="C92" s="334"/>
      <c r="D92" s="347"/>
      <c r="E92" s="326"/>
      <c r="F92" s="334"/>
      <c r="G92" s="340"/>
      <c r="H92" s="341"/>
      <c r="I92" s="341"/>
      <c r="J92" s="341"/>
      <c r="K92" s="341"/>
      <c r="L92" s="340"/>
      <c r="M92" s="341"/>
      <c r="N92" s="341"/>
      <c r="O92" s="341"/>
      <c r="P92" s="341"/>
      <c r="Q92" s="478"/>
    </row>
    <row r="93" spans="1:17" ht="18" customHeight="1">
      <c r="A93" s="267">
        <v>61</v>
      </c>
      <c r="B93" s="730" t="s">
        <v>442</v>
      </c>
      <c r="C93" s="334">
        <v>5295127</v>
      </c>
      <c r="D93" s="347" t="s">
        <v>12</v>
      </c>
      <c r="E93" s="326" t="s">
        <v>346</v>
      </c>
      <c r="F93" s="334">
        <v>100</v>
      </c>
      <c r="G93" s="340">
        <v>236251</v>
      </c>
      <c r="H93" s="341">
        <v>230937</v>
      </c>
      <c r="I93" s="341">
        <f>G93-H93</f>
        <v>5314</v>
      </c>
      <c r="J93" s="341">
        <f>$F93*I93</f>
        <v>531400</v>
      </c>
      <c r="K93" s="342">
        <f>J93/1000000</f>
        <v>0.5314</v>
      </c>
      <c r="L93" s="340">
        <v>7487</v>
      </c>
      <c r="M93" s="341">
        <v>6924</v>
      </c>
      <c r="N93" s="341">
        <f>L93-M93</f>
        <v>563</v>
      </c>
      <c r="O93" s="341">
        <f>$F93*N93</f>
        <v>56300</v>
      </c>
      <c r="P93" s="342">
        <f>O93/1000000</f>
        <v>0.0563</v>
      </c>
      <c r="Q93" s="478"/>
    </row>
    <row r="94" spans="1:17" ht="18" customHeight="1">
      <c r="A94" s="267">
        <v>62</v>
      </c>
      <c r="B94" s="730" t="s">
        <v>446</v>
      </c>
      <c r="C94" s="334">
        <v>5128400</v>
      </c>
      <c r="D94" s="347" t="s">
        <v>12</v>
      </c>
      <c r="E94" s="326" t="s">
        <v>346</v>
      </c>
      <c r="F94" s="334">
        <v>1000</v>
      </c>
      <c r="G94" s="340">
        <v>3461</v>
      </c>
      <c r="H94" s="341">
        <v>3138</v>
      </c>
      <c r="I94" s="341">
        <f>G94-H94</f>
        <v>323</v>
      </c>
      <c r="J94" s="341">
        <f>$F94*I94</f>
        <v>323000</v>
      </c>
      <c r="K94" s="342">
        <f>J94/1000000</f>
        <v>0.323</v>
      </c>
      <c r="L94" s="340">
        <v>338</v>
      </c>
      <c r="M94" s="341">
        <v>306</v>
      </c>
      <c r="N94" s="341">
        <f>L94-M94</f>
        <v>32</v>
      </c>
      <c r="O94" s="341">
        <f>$F94*N94</f>
        <v>32000</v>
      </c>
      <c r="P94" s="342">
        <f>O94/1000000</f>
        <v>0.032</v>
      </c>
      <c r="Q94" s="478"/>
    </row>
    <row r="95" spans="1:17" ht="18" customHeight="1">
      <c r="A95" s="267"/>
      <c r="B95" s="315" t="s">
        <v>186</v>
      </c>
      <c r="C95" s="334"/>
      <c r="D95" s="347"/>
      <c r="E95" s="326"/>
      <c r="F95" s="334"/>
      <c r="G95" s="427"/>
      <c r="H95" s="426"/>
      <c r="I95" s="341"/>
      <c r="J95" s="341"/>
      <c r="K95" s="341"/>
      <c r="L95" s="340"/>
      <c r="M95" s="341"/>
      <c r="N95" s="341"/>
      <c r="O95" s="341"/>
      <c r="P95" s="341"/>
      <c r="Q95" s="466"/>
    </row>
    <row r="96" spans="1:17" ht="19.5" customHeight="1">
      <c r="A96" s="267">
        <v>63</v>
      </c>
      <c r="B96" s="310" t="s">
        <v>364</v>
      </c>
      <c r="C96" s="334">
        <v>4902555</v>
      </c>
      <c r="D96" s="347" t="s">
        <v>12</v>
      </c>
      <c r="E96" s="326" t="s">
        <v>346</v>
      </c>
      <c r="F96" s="334">
        <v>75</v>
      </c>
      <c r="G96" s="340">
        <v>8556</v>
      </c>
      <c r="H96" s="341">
        <v>8236</v>
      </c>
      <c r="I96" s="341">
        <f>G96-H96</f>
        <v>320</v>
      </c>
      <c r="J96" s="341">
        <f>$F96*I96</f>
        <v>24000</v>
      </c>
      <c r="K96" s="342">
        <f>J96/1000000</f>
        <v>0.024</v>
      </c>
      <c r="L96" s="340">
        <v>14113</v>
      </c>
      <c r="M96" s="341">
        <v>13677</v>
      </c>
      <c r="N96" s="341">
        <f>L96-M96</f>
        <v>436</v>
      </c>
      <c r="O96" s="341">
        <f>$F96*N96</f>
        <v>32700</v>
      </c>
      <c r="P96" s="342">
        <f>O96/1000000</f>
        <v>0.0327</v>
      </c>
      <c r="Q96" s="478"/>
    </row>
    <row r="97" spans="1:17" ht="15.75" customHeight="1">
      <c r="A97" s="267">
        <v>64</v>
      </c>
      <c r="B97" s="310" t="s">
        <v>365</v>
      </c>
      <c r="C97" s="334">
        <v>4902581</v>
      </c>
      <c r="D97" s="347" t="s">
        <v>12</v>
      </c>
      <c r="E97" s="326" t="s">
        <v>346</v>
      </c>
      <c r="F97" s="334">
        <v>100</v>
      </c>
      <c r="G97" s="340">
        <v>3195</v>
      </c>
      <c r="H97" s="341">
        <v>2984</v>
      </c>
      <c r="I97" s="341">
        <f>G97-H97</f>
        <v>211</v>
      </c>
      <c r="J97" s="341">
        <f>$F97*I97</f>
        <v>21100</v>
      </c>
      <c r="K97" s="342">
        <f>J97/1000000</f>
        <v>0.0211</v>
      </c>
      <c r="L97" s="340">
        <v>5319</v>
      </c>
      <c r="M97" s="341">
        <v>5093</v>
      </c>
      <c r="N97" s="341">
        <f>L97-M97</f>
        <v>226</v>
      </c>
      <c r="O97" s="341">
        <f>$F97*N97</f>
        <v>22600</v>
      </c>
      <c r="P97" s="342">
        <f>O97/1000000</f>
        <v>0.0226</v>
      </c>
      <c r="Q97" s="466"/>
    </row>
    <row r="98" spans="1:17" ht="14.25" customHeight="1">
      <c r="A98" s="267"/>
      <c r="B98" s="315" t="s">
        <v>419</v>
      </c>
      <c r="C98" s="334"/>
      <c r="D98" s="347"/>
      <c r="E98" s="326"/>
      <c r="F98" s="334"/>
      <c r="G98" s="340"/>
      <c r="H98" s="341"/>
      <c r="I98" s="341"/>
      <c r="J98" s="341"/>
      <c r="K98" s="341"/>
      <c r="L98" s="340"/>
      <c r="M98" s="341"/>
      <c r="N98" s="341"/>
      <c r="O98" s="341"/>
      <c r="P98" s="341"/>
      <c r="Q98" s="466"/>
    </row>
    <row r="99" spans="1:17" ht="21" customHeight="1">
      <c r="A99" s="267">
        <v>65</v>
      </c>
      <c r="B99" s="310" t="s">
        <v>420</v>
      </c>
      <c r="C99" s="334">
        <v>4864861</v>
      </c>
      <c r="D99" s="347" t="s">
        <v>12</v>
      </c>
      <c r="E99" s="326" t="s">
        <v>346</v>
      </c>
      <c r="F99" s="334">
        <v>500</v>
      </c>
      <c r="G99" s="340">
        <v>2304</v>
      </c>
      <c r="H99" s="341">
        <v>2241</v>
      </c>
      <c r="I99" s="341">
        <f aca="true" t="shared" si="15" ref="I99:I107">G99-H99</f>
        <v>63</v>
      </c>
      <c r="J99" s="341">
        <f aca="true" t="shared" si="16" ref="J99:J107">$F99*I99</f>
        <v>31500</v>
      </c>
      <c r="K99" s="342">
        <f aca="true" t="shared" si="17" ref="K99:K107">J99/1000000</f>
        <v>0.0315</v>
      </c>
      <c r="L99" s="340">
        <v>2761</v>
      </c>
      <c r="M99" s="341">
        <v>2707</v>
      </c>
      <c r="N99" s="341">
        <f aca="true" t="shared" si="18" ref="N99:N107">L99-M99</f>
        <v>54</v>
      </c>
      <c r="O99" s="341">
        <f aca="true" t="shared" si="19" ref="O99:O107">$F99*N99</f>
        <v>27000</v>
      </c>
      <c r="P99" s="342">
        <f aca="true" t="shared" si="20" ref="P99:P107">O99/1000000</f>
        <v>0.027</v>
      </c>
      <c r="Q99" s="478"/>
    </row>
    <row r="100" spans="1:17" ht="18" customHeight="1">
      <c r="A100" s="267">
        <v>66</v>
      </c>
      <c r="B100" s="310" t="s">
        <v>421</v>
      </c>
      <c r="C100" s="334">
        <v>4864877</v>
      </c>
      <c r="D100" s="347" t="s">
        <v>12</v>
      </c>
      <c r="E100" s="326" t="s">
        <v>346</v>
      </c>
      <c r="F100" s="334">
        <v>1000</v>
      </c>
      <c r="G100" s="340">
        <v>3091</v>
      </c>
      <c r="H100" s="341">
        <v>3049</v>
      </c>
      <c r="I100" s="341">
        <f t="shared" si="15"/>
        <v>42</v>
      </c>
      <c r="J100" s="341">
        <f t="shared" si="16"/>
        <v>42000</v>
      </c>
      <c r="K100" s="342">
        <f t="shared" si="17"/>
        <v>0.042</v>
      </c>
      <c r="L100" s="340">
        <v>4027</v>
      </c>
      <c r="M100" s="341">
        <v>3886</v>
      </c>
      <c r="N100" s="341">
        <f t="shared" si="18"/>
        <v>141</v>
      </c>
      <c r="O100" s="341">
        <f t="shared" si="19"/>
        <v>141000</v>
      </c>
      <c r="P100" s="342">
        <f t="shared" si="20"/>
        <v>0.141</v>
      </c>
      <c r="Q100" s="466"/>
    </row>
    <row r="101" spans="1:17" ht="21" customHeight="1">
      <c r="A101" s="267">
        <v>67</v>
      </c>
      <c r="B101" s="310" t="s">
        <v>422</v>
      </c>
      <c r="C101" s="334">
        <v>4864841</v>
      </c>
      <c r="D101" s="347" t="s">
        <v>12</v>
      </c>
      <c r="E101" s="326" t="s">
        <v>346</v>
      </c>
      <c r="F101" s="334">
        <v>1000</v>
      </c>
      <c r="G101" s="340">
        <v>996989</v>
      </c>
      <c r="H101" s="341">
        <v>996978</v>
      </c>
      <c r="I101" s="341">
        <f t="shared" si="15"/>
        <v>11</v>
      </c>
      <c r="J101" s="341">
        <f t="shared" si="16"/>
        <v>11000</v>
      </c>
      <c r="K101" s="342">
        <f t="shared" si="17"/>
        <v>0.011</v>
      </c>
      <c r="L101" s="340">
        <v>1308</v>
      </c>
      <c r="M101" s="341">
        <v>1227</v>
      </c>
      <c r="N101" s="341">
        <f t="shared" si="18"/>
        <v>81</v>
      </c>
      <c r="O101" s="341">
        <f t="shared" si="19"/>
        <v>81000</v>
      </c>
      <c r="P101" s="342">
        <f t="shared" si="20"/>
        <v>0.081</v>
      </c>
      <c r="Q101" s="466"/>
    </row>
    <row r="102" spans="1:17" ht="21" customHeight="1">
      <c r="A102" s="267">
        <v>68</v>
      </c>
      <c r="B102" s="310" t="s">
        <v>423</v>
      </c>
      <c r="C102" s="334">
        <v>4864882</v>
      </c>
      <c r="D102" s="347" t="s">
        <v>12</v>
      </c>
      <c r="E102" s="326" t="s">
        <v>346</v>
      </c>
      <c r="F102" s="334">
        <v>1000</v>
      </c>
      <c r="G102" s="340">
        <v>2700</v>
      </c>
      <c r="H102" s="341">
        <v>2702</v>
      </c>
      <c r="I102" s="341">
        <f t="shared" si="15"/>
        <v>-2</v>
      </c>
      <c r="J102" s="341">
        <f t="shared" si="16"/>
        <v>-2000</v>
      </c>
      <c r="K102" s="342">
        <f t="shared" si="17"/>
        <v>-0.002</v>
      </c>
      <c r="L102" s="340">
        <v>6428</v>
      </c>
      <c r="M102" s="341">
        <v>6365</v>
      </c>
      <c r="N102" s="341">
        <f t="shared" si="18"/>
        <v>63</v>
      </c>
      <c r="O102" s="341">
        <f t="shared" si="19"/>
        <v>63000</v>
      </c>
      <c r="P102" s="342">
        <f t="shared" si="20"/>
        <v>0.063</v>
      </c>
      <c r="Q102" s="466"/>
    </row>
    <row r="103" spans="1:17" ht="21" customHeight="1">
      <c r="A103" s="334">
        <v>69</v>
      </c>
      <c r="B103" s="310" t="s">
        <v>424</v>
      </c>
      <c r="C103" s="334">
        <v>4864851</v>
      </c>
      <c r="D103" s="347" t="s">
        <v>12</v>
      </c>
      <c r="E103" s="326" t="s">
        <v>346</v>
      </c>
      <c r="F103" s="334">
        <v>1000</v>
      </c>
      <c r="G103" s="340">
        <v>254</v>
      </c>
      <c r="H103" s="341">
        <v>259</v>
      </c>
      <c r="I103" s="341">
        <f>G103-H103</f>
        <v>-5</v>
      </c>
      <c r="J103" s="341">
        <f>$F103*I103</f>
        <v>-5000</v>
      </c>
      <c r="K103" s="341">
        <f>J103/1000000</f>
        <v>-0.005</v>
      </c>
      <c r="L103" s="340">
        <v>319</v>
      </c>
      <c r="M103" s="341">
        <v>195</v>
      </c>
      <c r="N103" s="341">
        <f>L103-M103</f>
        <v>124</v>
      </c>
      <c r="O103" s="341">
        <f>$F103*N103</f>
        <v>124000</v>
      </c>
      <c r="P103" s="341">
        <f>O103/1000000</f>
        <v>0.124</v>
      </c>
      <c r="Q103" s="478"/>
    </row>
    <row r="104" spans="1:17" ht="21" customHeight="1">
      <c r="A104" s="311">
        <v>70</v>
      </c>
      <c r="B104" s="310" t="s">
        <v>425</v>
      </c>
      <c r="C104" s="334">
        <v>5295121</v>
      </c>
      <c r="D104" s="347" t="s">
        <v>12</v>
      </c>
      <c r="E104" s="326" t="s">
        <v>346</v>
      </c>
      <c r="F104" s="334">
        <v>100</v>
      </c>
      <c r="G104" s="340">
        <v>8120</v>
      </c>
      <c r="H104" s="341">
        <v>7906</v>
      </c>
      <c r="I104" s="341">
        <f>G104-H104</f>
        <v>214</v>
      </c>
      <c r="J104" s="341">
        <f>$F104*I104</f>
        <v>21400</v>
      </c>
      <c r="K104" s="341">
        <f>J104/1000000</f>
        <v>0.0214</v>
      </c>
      <c r="L104" s="340">
        <v>44731</v>
      </c>
      <c r="M104" s="341">
        <v>44158</v>
      </c>
      <c r="N104" s="341">
        <f>L104-M104</f>
        <v>573</v>
      </c>
      <c r="O104" s="341">
        <f>$F104*N104</f>
        <v>57300</v>
      </c>
      <c r="P104" s="341">
        <f>O104/1000000</f>
        <v>0.0573</v>
      </c>
      <c r="Q104" s="478"/>
    </row>
    <row r="105" spans="1:17" ht="21" customHeight="1">
      <c r="A105" s="311">
        <v>71</v>
      </c>
      <c r="B105" s="310" t="s">
        <v>450</v>
      </c>
      <c r="C105" s="334">
        <v>4864844</v>
      </c>
      <c r="D105" s="347" t="s">
        <v>12</v>
      </c>
      <c r="E105" s="326" t="s">
        <v>346</v>
      </c>
      <c r="F105" s="334">
        <v>1000</v>
      </c>
      <c r="G105" s="340">
        <v>1399</v>
      </c>
      <c r="H105" s="341">
        <v>1380</v>
      </c>
      <c r="I105" s="341">
        <f>G105-H105</f>
        <v>19</v>
      </c>
      <c r="J105" s="341">
        <f>$F105*I105</f>
        <v>19000</v>
      </c>
      <c r="K105" s="341">
        <f>J105/1000000</f>
        <v>0.019</v>
      </c>
      <c r="L105" s="340">
        <v>308</v>
      </c>
      <c r="M105" s="341">
        <v>186</v>
      </c>
      <c r="N105" s="341">
        <f>L105-M105</f>
        <v>122</v>
      </c>
      <c r="O105" s="341">
        <f>$F105*N105</f>
        <v>122000</v>
      </c>
      <c r="P105" s="341">
        <f>O105/1000000</f>
        <v>0.122</v>
      </c>
      <c r="Q105" s="478"/>
    </row>
    <row r="106" spans="1:17" ht="21" customHeight="1">
      <c r="A106" s="311">
        <v>72</v>
      </c>
      <c r="B106" s="760" t="s">
        <v>426</v>
      </c>
      <c r="C106" s="334">
        <v>5269785</v>
      </c>
      <c r="D106" s="347" t="s">
        <v>12</v>
      </c>
      <c r="E106" s="326" t="s">
        <v>346</v>
      </c>
      <c r="F106" s="334">
        <v>1000</v>
      </c>
      <c r="G106" s="340">
        <v>0</v>
      </c>
      <c r="H106" s="341">
        <v>0</v>
      </c>
      <c r="I106" s="341">
        <f>G106-H106</f>
        <v>0</v>
      </c>
      <c r="J106" s="341">
        <f>$F106*I106</f>
        <v>0</v>
      </c>
      <c r="K106" s="341">
        <f>J106/1000000</f>
        <v>0</v>
      </c>
      <c r="L106" s="340">
        <v>0</v>
      </c>
      <c r="M106" s="341">
        <v>0</v>
      </c>
      <c r="N106" s="341">
        <f>L106-M106</f>
        <v>0</v>
      </c>
      <c r="O106" s="341">
        <f>$F106*N106</f>
        <v>0</v>
      </c>
      <c r="P106" s="341">
        <f>O106/1000000</f>
        <v>0</v>
      </c>
      <c r="Q106" s="466"/>
    </row>
    <row r="107" spans="1:17" s="490" customFormat="1" ht="21" customHeight="1" thickBot="1">
      <c r="A107" s="314">
        <v>73</v>
      </c>
      <c r="B107" s="310" t="s">
        <v>451</v>
      </c>
      <c r="C107" s="489">
        <v>4864847</v>
      </c>
      <c r="D107" s="489" t="s">
        <v>12</v>
      </c>
      <c r="E107" s="326" t="s">
        <v>346</v>
      </c>
      <c r="F107" s="512">
        <v>1000</v>
      </c>
      <c r="G107" s="340">
        <v>1093</v>
      </c>
      <c r="H107" s="314">
        <v>1085</v>
      </c>
      <c r="I107" s="314">
        <f t="shared" si="15"/>
        <v>8</v>
      </c>
      <c r="J107" s="314">
        <f t="shared" si="16"/>
        <v>8000</v>
      </c>
      <c r="K107" s="512">
        <f t="shared" si="17"/>
        <v>0.008</v>
      </c>
      <c r="L107" s="340">
        <v>5693</v>
      </c>
      <c r="M107" s="314">
        <v>5396</v>
      </c>
      <c r="N107" s="314">
        <f t="shared" si="18"/>
        <v>297</v>
      </c>
      <c r="O107" s="314">
        <f t="shared" si="19"/>
        <v>297000</v>
      </c>
      <c r="P107" s="512">
        <f t="shared" si="20"/>
        <v>0.297</v>
      </c>
      <c r="Q107" s="623"/>
    </row>
    <row r="108" spans="1:2" ht="11.25" customHeight="1" thickTop="1">
      <c r="A108" s="267"/>
      <c r="B108" s="310"/>
    </row>
    <row r="109" spans="1:16" ht="21" customHeight="1">
      <c r="A109" s="191" t="s">
        <v>312</v>
      </c>
      <c r="C109" s="58"/>
      <c r="D109" s="92"/>
      <c r="E109" s="92"/>
      <c r="F109" s="624"/>
      <c r="K109" s="625">
        <f>SUM(K8:K107)</f>
        <v>-4.257758342</v>
      </c>
      <c r="L109" s="21"/>
      <c r="M109" s="21"/>
      <c r="N109" s="21"/>
      <c r="O109" s="21"/>
      <c r="P109" s="625">
        <f>SUM(P8:P107)</f>
        <v>15.557566912000006</v>
      </c>
    </row>
    <row r="110" spans="3:16" ht="9.75" customHeight="1" hidden="1">
      <c r="C110" s="92"/>
      <c r="D110" s="92"/>
      <c r="E110" s="92"/>
      <c r="F110" s="624"/>
      <c r="L110" s="574"/>
      <c r="M110" s="574"/>
      <c r="N110" s="574"/>
      <c r="O110" s="574"/>
      <c r="P110" s="574"/>
    </row>
    <row r="111" spans="1:17" ht="24" thickBot="1">
      <c r="A111" s="398" t="s">
        <v>192</v>
      </c>
      <c r="C111" s="92"/>
      <c r="D111" s="92"/>
      <c r="E111" s="92"/>
      <c r="F111" s="624"/>
      <c r="G111" s="505"/>
      <c r="H111" s="505"/>
      <c r="I111" s="48" t="s">
        <v>397</v>
      </c>
      <c r="J111" s="505"/>
      <c r="K111" s="505"/>
      <c r="L111" s="506"/>
      <c r="M111" s="506"/>
      <c r="N111" s="48" t="s">
        <v>398</v>
      </c>
      <c r="O111" s="506"/>
      <c r="P111" s="506"/>
      <c r="Q111" s="620" t="str">
        <f>NDPL!$Q$1</f>
        <v>JULY -2017</v>
      </c>
    </row>
    <row r="112" spans="1:17" ht="39.75" thickBot="1" thickTop="1">
      <c r="A112" s="534" t="s">
        <v>8</v>
      </c>
      <c r="B112" s="535" t="s">
        <v>9</v>
      </c>
      <c r="C112" s="536" t="s">
        <v>1</v>
      </c>
      <c r="D112" s="536" t="s">
        <v>2</v>
      </c>
      <c r="E112" s="536" t="s">
        <v>3</v>
      </c>
      <c r="F112" s="626" t="s">
        <v>10</v>
      </c>
      <c r="G112" s="534" t="str">
        <f>NDPL!G5</f>
        <v>FINAL READING 01/08/2017</v>
      </c>
      <c r="H112" s="536" t="str">
        <f>NDPL!H5</f>
        <v>INTIAL READING 01/07/2017</v>
      </c>
      <c r="I112" s="536" t="s">
        <v>4</v>
      </c>
      <c r="J112" s="536" t="s">
        <v>5</v>
      </c>
      <c r="K112" s="536" t="s">
        <v>6</v>
      </c>
      <c r="L112" s="534" t="str">
        <f>NDPL!G5</f>
        <v>FINAL READING 01/08/2017</v>
      </c>
      <c r="M112" s="536" t="str">
        <f>NDPL!H5</f>
        <v>INTIAL READING 01/07/2017</v>
      </c>
      <c r="N112" s="536" t="s">
        <v>4</v>
      </c>
      <c r="O112" s="536" t="s">
        <v>5</v>
      </c>
      <c r="P112" s="536" t="s">
        <v>6</v>
      </c>
      <c r="Q112" s="566" t="s">
        <v>309</v>
      </c>
    </row>
    <row r="113" spans="3:16" ht="18" thickBot="1" thickTop="1">
      <c r="C113" s="92"/>
      <c r="D113" s="92"/>
      <c r="E113" s="92"/>
      <c r="F113" s="624"/>
      <c r="L113" s="574"/>
      <c r="M113" s="574"/>
      <c r="N113" s="574"/>
      <c r="O113" s="574"/>
      <c r="P113" s="574"/>
    </row>
    <row r="114" spans="1:17" ht="18" customHeight="1" thickTop="1">
      <c r="A114" s="352"/>
      <c r="B114" s="353" t="s">
        <v>176</v>
      </c>
      <c r="C114" s="324"/>
      <c r="D114" s="93"/>
      <c r="E114" s="93"/>
      <c r="F114" s="320"/>
      <c r="G114" s="54"/>
      <c r="H114" s="474"/>
      <c r="I114" s="474"/>
      <c r="J114" s="474"/>
      <c r="K114" s="627"/>
      <c r="L114" s="577"/>
      <c r="M114" s="578"/>
      <c r="N114" s="578"/>
      <c r="O114" s="578"/>
      <c r="P114" s="579"/>
      <c r="Q114" s="573"/>
    </row>
    <row r="115" spans="1:17" ht="18">
      <c r="A115" s="323">
        <v>1</v>
      </c>
      <c r="B115" s="354" t="s">
        <v>177</v>
      </c>
      <c r="C115" s="334">
        <v>4865143</v>
      </c>
      <c r="D115" s="127" t="s">
        <v>12</v>
      </c>
      <c r="E115" s="96" t="s">
        <v>346</v>
      </c>
      <c r="F115" s="321">
        <v>-100</v>
      </c>
      <c r="G115" s="340">
        <v>178729</v>
      </c>
      <c r="H115" s="341">
        <v>177193</v>
      </c>
      <c r="I115" s="282">
        <f>G115-H115</f>
        <v>1536</v>
      </c>
      <c r="J115" s="282">
        <f>$F115*I115</f>
        <v>-153600</v>
      </c>
      <c r="K115" s="282">
        <f>J115/1000000</f>
        <v>-0.1536</v>
      </c>
      <c r="L115" s="340">
        <v>913117</v>
      </c>
      <c r="M115" s="341">
        <v>913100</v>
      </c>
      <c r="N115" s="282">
        <f>L115-M115</f>
        <v>17</v>
      </c>
      <c r="O115" s="282">
        <f>$F115*N115</f>
        <v>-1700</v>
      </c>
      <c r="P115" s="282">
        <f>O115/1000000</f>
        <v>-0.0017</v>
      </c>
      <c r="Q115" s="500"/>
    </row>
    <row r="116" spans="1:17" ht="18" customHeight="1">
      <c r="A116" s="323"/>
      <c r="B116" s="355" t="s">
        <v>41</v>
      </c>
      <c r="C116" s="334"/>
      <c r="D116" s="127"/>
      <c r="E116" s="127"/>
      <c r="F116" s="321"/>
      <c r="G116" s="423"/>
      <c r="H116" s="426"/>
      <c r="I116" s="282"/>
      <c r="J116" s="282"/>
      <c r="K116" s="282"/>
      <c r="L116" s="267"/>
      <c r="M116" s="282"/>
      <c r="N116" s="282"/>
      <c r="O116" s="282"/>
      <c r="P116" s="282"/>
      <c r="Q116" s="479"/>
    </row>
    <row r="117" spans="1:17" ht="18" customHeight="1">
      <c r="A117" s="323"/>
      <c r="B117" s="355" t="s">
        <v>119</v>
      </c>
      <c r="C117" s="334"/>
      <c r="D117" s="127"/>
      <c r="E117" s="127"/>
      <c r="F117" s="321"/>
      <c r="G117" s="423"/>
      <c r="H117" s="426"/>
      <c r="I117" s="282"/>
      <c r="J117" s="282"/>
      <c r="K117" s="282"/>
      <c r="L117" s="267"/>
      <c r="M117" s="282"/>
      <c r="N117" s="282"/>
      <c r="O117" s="282"/>
      <c r="P117" s="282"/>
      <c r="Q117" s="479"/>
    </row>
    <row r="118" spans="1:17" ht="18" customHeight="1">
      <c r="A118" s="323">
        <v>2</v>
      </c>
      <c r="B118" s="354" t="s">
        <v>120</v>
      </c>
      <c r="C118" s="334">
        <v>5295199</v>
      </c>
      <c r="D118" s="127" t="s">
        <v>12</v>
      </c>
      <c r="E118" s="96" t="s">
        <v>346</v>
      </c>
      <c r="F118" s="321">
        <v>-1000</v>
      </c>
      <c r="G118" s="340">
        <v>998066</v>
      </c>
      <c r="H118" s="341">
        <v>998066</v>
      </c>
      <c r="I118" s="282">
        <f>G118-H118</f>
        <v>0</v>
      </c>
      <c r="J118" s="282">
        <f>$F118*I118</f>
        <v>0</v>
      </c>
      <c r="K118" s="282">
        <f>J118/1000000</f>
        <v>0</v>
      </c>
      <c r="L118" s="340">
        <v>1141</v>
      </c>
      <c r="M118" s="341">
        <v>1141</v>
      </c>
      <c r="N118" s="282">
        <f>L118-M118</f>
        <v>0</v>
      </c>
      <c r="O118" s="282">
        <f>$F118*N118</f>
        <v>0</v>
      </c>
      <c r="P118" s="282">
        <f>O118/1000000</f>
        <v>0</v>
      </c>
      <c r="Q118" s="479"/>
    </row>
    <row r="119" spans="1:17" ht="18" customHeight="1">
      <c r="A119" s="323">
        <v>3</v>
      </c>
      <c r="B119" s="322" t="s">
        <v>121</v>
      </c>
      <c r="C119" s="334">
        <v>4865135</v>
      </c>
      <c r="D119" s="84" t="s">
        <v>12</v>
      </c>
      <c r="E119" s="96" t="s">
        <v>346</v>
      </c>
      <c r="F119" s="321">
        <v>-1000</v>
      </c>
      <c r="G119" s="340">
        <v>151261</v>
      </c>
      <c r="H119" s="341">
        <v>151257</v>
      </c>
      <c r="I119" s="282">
        <f>G119-H119</f>
        <v>4</v>
      </c>
      <c r="J119" s="282">
        <f>$F119*I119</f>
        <v>-4000</v>
      </c>
      <c r="K119" s="282">
        <f>J119/1000000</f>
        <v>-0.004</v>
      </c>
      <c r="L119" s="340">
        <v>53606</v>
      </c>
      <c r="M119" s="341">
        <v>53366</v>
      </c>
      <c r="N119" s="282">
        <f>L119-M119</f>
        <v>240</v>
      </c>
      <c r="O119" s="282">
        <f>$F119*N119</f>
        <v>-240000</v>
      </c>
      <c r="P119" s="282">
        <f>O119/1000000</f>
        <v>-0.24</v>
      </c>
      <c r="Q119" s="479"/>
    </row>
    <row r="120" spans="1:17" ht="18" customHeight="1">
      <c r="A120" s="323">
        <v>4</v>
      </c>
      <c r="B120" s="354" t="s">
        <v>178</v>
      </c>
      <c r="C120" s="334">
        <v>4864804</v>
      </c>
      <c r="D120" s="127" t="s">
        <v>12</v>
      </c>
      <c r="E120" s="96" t="s">
        <v>346</v>
      </c>
      <c r="F120" s="321">
        <v>-200</v>
      </c>
      <c r="G120" s="340">
        <v>995221</v>
      </c>
      <c r="H120" s="276">
        <v>995219</v>
      </c>
      <c r="I120" s="480">
        <f>G120-H120</f>
        <v>2</v>
      </c>
      <c r="J120" s="480">
        <f>$F120*I120</f>
        <v>-400</v>
      </c>
      <c r="K120" s="765">
        <f>J120/1000000</f>
        <v>-0.0004</v>
      </c>
      <c r="L120" s="275">
        <v>999755</v>
      </c>
      <c r="M120" s="276">
        <v>999788</v>
      </c>
      <c r="N120" s="480">
        <f>L120-M120</f>
        <v>-33</v>
      </c>
      <c r="O120" s="480">
        <f>$F120*N120</f>
        <v>6600</v>
      </c>
      <c r="P120" s="766">
        <f>O120/1000000</f>
        <v>0.0066</v>
      </c>
      <c r="Q120" s="479"/>
    </row>
    <row r="121" spans="1:17" ht="18" customHeight="1">
      <c r="A121" s="323">
        <v>5</v>
      </c>
      <c r="B121" s="354" t="s">
        <v>179</v>
      </c>
      <c r="C121" s="334">
        <v>4864845</v>
      </c>
      <c r="D121" s="127" t="s">
        <v>12</v>
      </c>
      <c r="E121" s="96" t="s">
        <v>346</v>
      </c>
      <c r="F121" s="321">
        <v>-1000</v>
      </c>
      <c r="G121" s="340">
        <v>999999</v>
      </c>
      <c r="H121" s="341">
        <v>999999</v>
      </c>
      <c r="I121" s="282">
        <f>G121-H121</f>
        <v>0</v>
      </c>
      <c r="J121" s="282">
        <f>$F121*I121</f>
        <v>0</v>
      </c>
      <c r="K121" s="282">
        <f>J121/1000000</f>
        <v>0</v>
      </c>
      <c r="L121" s="340">
        <v>7</v>
      </c>
      <c r="M121" s="341">
        <v>6</v>
      </c>
      <c r="N121" s="282">
        <f>L121-M121</f>
        <v>1</v>
      </c>
      <c r="O121" s="282">
        <f>$F121*N121</f>
        <v>-1000</v>
      </c>
      <c r="P121" s="282">
        <f>O121/1000000</f>
        <v>-0.001</v>
      </c>
      <c r="Q121" s="479"/>
    </row>
    <row r="122" spans="1:17" ht="18" customHeight="1">
      <c r="A122" s="323"/>
      <c r="B122" s="356" t="s">
        <v>180</v>
      </c>
      <c r="C122" s="334"/>
      <c r="D122" s="84"/>
      <c r="E122" s="84"/>
      <c r="F122" s="321"/>
      <c r="G122" s="423"/>
      <c r="H122" s="426"/>
      <c r="I122" s="282"/>
      <c r="J122" s="282"/>
      <c r="K122" s="282"/>
      <c r="L122" s="267"/>
      <c r="M122" s="282"/>
      <c r="N122" s="282"/>
      <c r="O122" s="282"/>
      <c r="P122" s="282"/>
      <c r="Q122" s="479"/>
    </row>
    <row r="123" spans="1:17" ht="18" customHeight="1">
      <c r="A123" s="323"/>
      <c r="B123" s="356" t="s">
        <v>110</v>
      </c>
      <c r="C123" s="334"/>
      <c r="D123" s="84"/>
      <c r="E123" s="84"/>
      <c r="F123" s="321"/>
      <c r="G123" s="423"/>
      <c r="H123" s="426"/>
      <c r="I123" s="282"/>
      <c r="J123" s="282"/>
      <c r="K123" s="282"/>
      <c r="L123" s="267"/>
      <c r="M123" s="282"/>
      <c r="N123" s="282"/>
      <c r="O123" s="282"/>
      <c r="P123" s="282"/>
      <c r="Q123" s="479"/>
    </row>
    <row r="124" spans="1:17" s="514" customFormat="1" ht="18">
      <c r="A124" s="495">
        <v>6</v>
      </c>
      <c r="B124" s="496" t="s">
        <v>400</v>
      </c>
      <c r="C124" s="497">
        <v>4864955</v>
      </c>
      <c r="D124" s="166" t="s">
        <v>12</v>
      </c>
      <c r="E124" s="167" t="s">
        <v>346</v>
      </c>
      <c r="F124" s="498">
        <v>-1000</v>
      </c>
      <c r="G124" s="340">
        <v>999919</v>
      </c>
      <c r="H124" s="455">
        <v>999856</v>
      </c>
      <c r="I124" s="461">
        <f>G124-H124</f>
        <v>63</v>
      </c>
      <c r="J124" s="461">
        <f>$F124*I124</f>
        <v>-63000</v>
      </c>
      <c r="K124" s="461">
        <f>J124/1000000</f>
        <v>-0.063</v>
      </c>
      <c r="L124" s="340">
        <v>533</v>
      </c>
      <c r="M124" s="455">
        <v>446</v>
      </c>
      <c r="N124" s="461">
        <f>L124-M124</f>
        <v>87</v>
      </c>
      <c r="O124" s="461">
        <f>$F124*N124</f>
        <v>-87000</v>
      </c>
      <c r="P124" s="461">
        <f>O124/1000000</f>
        <v>-0.087</v>
      </c>
      <c r="Q124" s="744"/>
    </row>
    <row r="125" spans="1:17" ht="18">
      <c r="A125" s="323">
        <v>7</v>
      </c>
      <c r="B125" s="354" t="s">
        <v>181</v>
      </c>
      <c r="C125" s="334">
        <v>4864820</v>
      </c>
      <c r="D125" s="127" t="s">
        <v>12</v>
      </c>
      <c r="E125" s="96" t="s">
        <v>346</v>
      </c>
      <c r="F125" s="321">
        <v>-160</v>
      </c>
      <c r="G125" s="454">
        <v>1889</v>
      </c>
      <c r="H125" s="341">
        <v>1886</v>
      </c>
      <c r="I125" s="429">
        <f>G125-H125</f>
        <v>3</v>
      </c>
      <c r="J125" s="429">
        <f>$F125*I125</f>
        <v>-480</v>
      </c>
      <c r="K125" s="429">
        <f>J125/1000000</f>
        <v>-0.00048</v>
      </c>
      <c r="L125" s="454">
        <v>2370</v>
      </c>
      <c r="M125" s="341">
        <v>1696</v>
      </c>
      <c r="N125" s="426">
        <f>L125-M125</f>
        <v>674</v>
      </c>
      <c r="O125" s="426">
        <f>$F125*N125</f>
        <v>-107840</v>
      </c>
      <c r="P125" s="426">
        <f>O125/1000000</f>
        <v>-0.10784</v>
      </c>
      <c r="Q125" s="745"/>
    </row>
    <row r="126" spans="1:17" ht="18" customHeight="1">
      <c r="A126" s="323">
        <v>8</v>
      </c>
      <c r="B126" s="354" t="s">
        <v>182</v>
      </c>
      <c r="C126" s="334">
        <v>4865142</v>
      </c>
      <c r="D126" s="127" t="s">
        <v>12</v>
      </c>
      <c r="E126" s="96" t="s">
        <v>346</v>
      </c>
      <c r="F126" s="321">
        <v>-1000</v>
      </c>
      <c r="G126" s="340">
        <v>907050</v>
      </c>
      <c r="H126" s="341">
        <v>907043</v>
      </c>
      <c r="I126" s="282">
        <f>G126-H126</f>
        <v>7</v>
      </c>
      <c r="J126" s="282">
        <f>$F126*I126</f>
        <v>-7000</v>
      </c>
      <c r="K126" s="282">
        <f>J126/1000000</f>
        <v>-0.007</v>
      </c>
      <c r="L126" s="340">
        <v>61937</v>
      </c>
      <c r="M126" s="341">
        <v>61737</v>
      </c>
      <c r="N126" s="282">
        <f>L126-M126</f>
        <v>200</v>
      </c>
      <c r="O126" s="282">
        <f>$F126*N126</f>
        <v>-200000</v>
      </c>
      <c r="P126" s="282">
        <f>O126/1000000</f>
        <v>-0.2</v>
      </c>
      <c r="Q126" s="479"/>
    </row>
    <row r="127" spans="1:17" ht="18" customHeight="1">
      <c r="A127" s="323">
        <v>9</v>
      </c>
      <c r="B127" s="354" t="s">
        <v>409</v>
      </c>
      <c r="C127" s="334">
        <v>4864961</v>
      </c>
      <c r="D127" s="127" t="s">
        <v>12</v>
      </c>
      <c r="E127" s="96" t="s">
        <v>346</v>
      </c>
      <c r="F127" s="321">
        <v>-1000</v>
      </c>
      <c r="G127" s="340">
        <v>998957</v>
      </c>
      <c r="H127" s="341">
        <v>998973</v>
      </c>
      <c r="I127" s="282">
        <f>G127-H127</f>
        <v>-16</v>
      </c>
      <c r="J127" s="282">
        <f>$F127*I127</f>
        <v>16000</v>
      </c>
      <c r="K127" s="282">
        <f>J127/1000000</f>
        <v>0.016</v>
      </c>
      <c r="L127" s="340">
        <v>999827</v>
      </c>
      <c r="M127" s="341">
        <v>999882</v>
      </c>
      <c r="N127" s="282">
        <f>L127-M127</f>
        <v>-55</v>
      </c>
      <c r="O127" s="282">
        <f>$F127*N127</f>
        <v>55000</v>
      </c>
      <c r="P127" s="282">
        <f>O127/1000000</f>
        <v>0.055</v>
      </c>
      <c r="Q127" s="463"/>
    </row>
    <row r="128" spans="1:17" ht="18" customHeight="1">
      <c r="A128" s="323"/>
      <c r="B128" s="355" t="s">
        <v>110</v>
      </c>
      <c r="C128" s="334"/>
      <c r="D128" s="127"/>
      <c r="E128" s="127"/>
      <c r="F128" s="321"/>
      <c r="G128" s="423"/>
      <c r="H128" s="426"/>
      <c r="I128" s="282"/>
      <c r="J128" s="282"/>
      <c r="K128" s="282"/>
      <c r="L128" s="267"/>
      <c r="M128" s="282"/>
      <c r="N128" s="282"/>
      <c r="O128" s="282"/>
      <c r="P128" s="282"/>
      <c r="Q128" s="479"/>
    </row>
    <row r="129" spans="1:17" ht="18" customHeight="1">
      <c r="A129" s="323">
        <v>10</v>
      </c>
      <c r="B129" s="354" t="s">
        <v>183</v>
      </c>
      <c r="C129" s="334">
        <v>4865093</v>
      </c>
      <c r="D129" s="127" t="s">
        <v>12</v>
      </c>
      <c r="E129" s="96" t="s">
        <v>346</v>
      </c>
      <c r="F129" s="321">
        <v>-100</v>
      </c>
      <c r="G129" s="340">
        <v>84316</v>
      </c>
      <c r="H129" s="341">
        <v>82696</v>
      </c>
      <c r="I129" s="282">
        <f>G129-H129</f>
        <v>1620</v>
      </c>
      <c r="J129" s="282">
        <f>$F129*I129</f>
        <v>-162000</v>
      </c>
      <c r="K129" s="282">
        <f>J129/1000000</f>
        <v>-0.162</v>
      </c>
      <c r="L129" s="340">
        <v>71729</v>
      </c>
      <c r="M129" s="341">
        <v>71728</v>
      </c>
      <c r="N129" s="282">
        <f>L129-M129</f>
        <v>1</v>
      </c>
      <c r="O129" s="282">
        <f>$F129*N129</f>
        <v>-100</v>
      </c>
      <c r="P129" s="282">
        <f>O129/1000000</f>
        <v>-0.0001</v>
      </c>
      <c r="Q129" s="479"/>
    </row>
    <row r="130" spans="1:17" ht="18" customHeight="1">
      <c r="A130" s="323">
        <v>11</v>
      </c>
      <c r="B130" s="354" t="s">
        <v>184</v>
      </c>
      <c r="C130" s="334">
        <v>4865094</v>
      </c>
      <c r="D130" s="127" t="s">
        <v>12</v>
      </c>
      <c r="E130" s="96" t="s">
        <v>346</v>
      </c>
      <c r="F130" s="321">
        <v>-100</v>
      </c>
      <c r="G130" s="340">
        <v>97157</v>
      </c>
      <c r="H130" s="341">
        <v>96412</v>
      </c>
      <c r="I130" s="282">
        <f>G130-H130</f>
        <v>745</v>
      </c>
      <c r="J130" s="282">
        <f>$F130*I130</f>
        <v>-74500</v>
      </c>
      <c r="K130" s="282">
        <f>J130/1000000</f>
        <v>-0.0745</v>
      </c>
      <c r="L130" s="340">
        <v>72341</v>
      </c>
      <c r="M130" s="341">
        <v>72334</v>
      </c>
      <c r="N130" s="282">
        <f>L130-M130</f>
        <v>7</v>
      </c>
      <c r="O130" s="282">
        <f>$F130*N130</f>
        <v>-700</v>
      </c>
      <c r="P130" s="282">
        <f>O130/1000000</f>
        <v>-0.0007</v>
      </c>
      <c r="Q130" s="479"/>
    </row>
    <row r="131" spans="1:17" ht="18">
      <c r="A131" s="495">
        <v>12</v>
      </c>
      <c r="B131" s="496" t="s">
        <v>185</v>
      </c>
      <c r="C131" s="497">
        <v>5269199</v>
      </c>
      <c r="D131" s="166" t="s">
        <v>12</v>
      </c>
      <c r="E131" s="167" t="s">
        <v>346</v>
      </c>
      <c r="F131" s="498">
        <v>-100</v>
      </c>
      <c r="G131" s="340">
        <v>27520</v>
      </c>
      <c r="H131" s="455">
        <v>27529</v>
      </c>
      <c r="I131" s="461">
        <f>G131-H131</f>
        <v>-9</v>
      </c>
      <c r="J131" s="461">
        <f>$F131*I131</f>
        <v>900</v>
      </c>
      <c r="K131" s="461">
        <f>J131/1000000</f>
        <v>0.0009</v>
      </c>
      <c r="L131" s="340">
        <v>30597</v>
      </c>
      <c r="M131" s="455">
        <v>29309</v>
      </c>
      <c r="N131" s="461">
        <f>L131-M131</f>
        <v>1288</v>
      </c>
      <c r="O131" s="461">
        <f>$F131*N131</f>
        <v>-128800</v>
      </c>
      <c r="P131" s="461">
        <f>O131/1000000</f>
        <v>-0.1288</v>
      </c>
      <c r="Q131" s="484"/>
    </row>
    <row r="132" spans="1:17" ht="18" customHeight="1">
      <c r="A132" s="323"/>
      <c r="B132" s="356" t="s">
        <v>180</v>
      </c>
      <c r="C132" s="334"/>
      <c r="D132" s="84"/>
      <c r="E132" s="84"/>
      <c r="F132" s="317"/>
      <c r="G132" s="423"/>
      <c r="H132" s="426"/>
      <c r="I132" s="282"/>
      <c r="J132" s="282"/>
      <c r="K132" s="282"/>
      <c r="L132" s="267"/>
      <c r="M132" s="282"/>
      <c r="N132" s="282"/>
      <c r="O132" s="282"/>
      <c r="P132" s="282"/>
      <c r="Q132" s="479"/>
    </row>
    <row r="133" spans="1:17" ht="18" customHeight="1">
      <c r="A133" s="323"/>
      <c r="B133" s="355" t="s">
        <v>186</v>
      </c>
      <c r="C133" s="334"/>
      <c r="D133" s="127"/>
      <c r="E133" s="127"/>
      <c r="F133" s="317"/>
      <c r="G133" s="423"/>
      <c r="H133" s="426"/>
      <c r="I133" s="282"/>
      <c r="J133" s="282"/>
      <c r="K133" s="282"/>
      <c r="L133" s="267"/>
      <c r="M133" s="282"/>
      <c r="N133" s="282"/>
      <c r="O133" s="282"/>
      <c r="P133" s="282"/>
      <c r="Q133" s="479"/>
    </row>
    <row r="134" spans="1:17" ht="18" customHeight="1">
      <c r="A134" s="323">
        <v>13</v>
      </c>
      <c r="B134" s="354" t="s">
        <v>399</v>
      </c>
      <c r="C134" s="334">
        <v>4864892</v>
      </c>
      <c r="D134" s="127" t="s">
        <v>12</v>
      </c>
      <c r="E134" s="96" t="s">
        <v>346</v>
      </c>
      <c r="F134" s="321">
        <v>500</v>
      </c>
      <c r="G134" s="340">
        <v>999175</v>
      </c>
      <c r="H134" s="341">
        <v>999175</v>
      </c>
      <c r="I134" s="282">
        <f>G134-H134</f>
        <v>0</v>
      </c>
      <c r="J134" s="282">
        <f>$F134*I134</f>
        <v>0</v>
      </c>
      <c r="K134" s="282">
        <f>J134/1000000</f>
        <v>0</v>
      </c>
      <c r="L134" s="340">
        <v>16668</v>
      </c>
      <c r="M134" s="341">
        <v>16688</v>
      </c>
      <c r="N134" s="282">
        <f>L134-M134</f>
        <v>-20</v>
      </c>
      <c r="O134" s="282">
        <f>$F134*N134</f>
        <v>-10000</v>
      </c>
      <c r="P134" s="282">
        <f>O134/1000000</f>
        <v>-0.01</v>
      </c>
      <c r="Q134" s="502"/>
    </row>
    <row r="135" spans="1:17" ht="18" customHeight="1">
      <c r="A135" s="323">
        <v>14</v>
      </c>
      <c r="B135" s="354" t="s">
        <v>402</v>
      </c>
      <c r="C135" s="334">
        <v>4865048</v>
      </c>
      <c r="D135" s="127" t="s">
        <v>12</v>
      </c>
      <c r="E135" s="96" t="s">
        <v>346</v>
      </c>
      <c r="F135" s="321">
        <v>250</v>
      </c>
      <c r="G135" s="340">
        <v>999871</v>
      </c>
      <c r="H135" s="341">
        <v>999871</v>
      </c>
      <c r="I135" s="282">
        <f>G135-H135</f>
        <v>0</v>
      </c>
      <c r="J135" s="282">
        <f>$F135*I135</f>
        <v>0</v>
      </c>
      <c r="K135" s="282">
        <f>J135/1000000</f>
        <v>0</v>
      </c>
      <c r="L135" s="340">
        <v>999880</v>
      </c>
      <c r="M135" s="341">
        <v>999880</v>
      </c>
      <c r="N135" s="282">
        <f>L135-M135</f>
        <v>0</v>
      </c>
      <c r="O135" s="282">
        <f>$F135*N135</f>
        <v>0</v>
      </c>
      <c r="P135" s="282">
        <f>O135/1000000</f>
        <v>0</v>
      </c>
      <c r="Q135" s="494"/>
    </row>
    <row r="136" spans="1:17" ht="18" customHeight="1">
      <c r="A136" s="323">
        <v>15</v>
      </c>
      <c r="B136" s="354" t="s">
        <v>119</v>
      </c>
      <c r="C136" s="334">
        <v>4902508</v>
      </c>
      <c r="D136" s="127" t="s">
        <v>12</v>
      </c>
      <c r="E136" s="96" t="s">
        <v>346</v>
      </c>
      <c r="F136" s="321">
        <v>833.33</v>
      </c>
      <c r="G136" s="340">
        <v>0</v>
      </c>
      <c r="H136" s="341">
        <v>0</v>
      </c>
      <c r="I136" s="282">
        <f>G136-H136</f>
        <v>0</v>
      </c>
      <c r="J136" s="282">
        <f>$F136*I136</f>
        <v>0</v>
      </c>
      <c r="K136" s="282">
        <f>J136/1000000</f>
        <v>0</v>
      </c>
      <c r="L136" s="340">
        <v>999580</v>
      </c>
      <c r="M136" s="341">
        <v>999580</v>
      </c>
      <c r="N136" s="282">
        <f>L136-M136</f>
        <v>0</v>
      </c>
      <c r="O136" s="282">
        <f>$F136*N136</f>
        <v>0</v>
      </c>
      <c r="P136" s="282">
        <f>O136/1000000</f>
        <v>0</v>
      </c>
      <c r="Q136" s="479"/>
    </row>
    <row r="137" spans="1:17" ht="18" customHeight="1">
      <c r="A137" s="323"/>
      <c r="B137" s="355" t="s">
        <v>187</v>
      </c>
      <c r="C137" s="334"/>
      <c r="D137" s="127"/>
      <c r="E137" s="127"/>
      <c r="F137" s="321"/>
      <c r="G137" s="340"/>
      <c r="H137" s="341"/>
      <c r="I137" s="282"/>
      <c r="J137" s="282"/>
      <c r="K137" s="282"/>
      <c r="L137" s="267"/>
      <c r="M137" s="282"/>
      <c r="N137" s="282"/>
      <c r="O137" s="282"/>
      <c r="P137" s="282"/>
      <c r="Q137" s="479"/>
    </row>
    <row r="138" spans="1:17" ht="18" customHeight="1">
      <c r="A138" s="323">
        <v>16</v>
      </c>
      <c r="B138" s="322" t="s">
        <v>188</v>
      </c>
      <c r="C138" s="334">
        <v>4865133</v>
      </c>
      <c r="D138" s="84" t="s">
        <v>12</v>
      </c>
      <c r="E138" s="96" t="s">
        <v>346</v>
      </c>
      <c r="F138" s="321">
        <v>-100</v>
      </c>
      <c r="G138" s="340">
        <v>395257</v>
      </c>
      <c r="H138" s="341">
        <v>391999</v>
      </c>
      <c r="I138" s="282">
        <f>G138-H138</f>
        <v>3258</v>
      </c>
      <c r="J138" s="282">
        <f>$F138*I138</f>
        <v>-325800</v>
      </c>
      <c r="K138" s="282">
        <f>J138/1000000</f>
        <v>-0.3258</v>
      </c>
      <c r="L138" s="340">
        <v>49035</v>
      </c>
      <c r="M138" s="341">
        <v>49028</v>
      </c>
      <c r="N138" s="282">
        <f>L138-M138</f>
        <v>7</v>
      </c>
      <c r="O138" s="282">
        <f>$F138*N138</f>
        <v>-700</v>
      </c>
      <c r="P138" s="282">
        <f>O138/1000000</f>
        <v>-0.0007</v>
      </c>
      <c r="Q138" s="479"/>
    </row>
    <row r="139" spans="1:17" ht="18" customHeight="1">
      <c r="A139" s="323"/>
      <c r="B139" s="356" t="s">
        <v>189</v>
      </c>
      <c r="C139" s="334"/>
      <c r="D139" s="84"/>
      <c r="E139" s="127"/>
      <c r="F139" s="321"/>
      <c r="G139" s="423"/>
      <c r="H139" s="426"/>
      <c r="I139" s="282"/>
      <c r="J139" s="282"/>
      <c r="K139" s="282"/>
      <c r="L139" s="267"/>
      <c r="M139" s="282"/>
      <c r="N139" s="282"/>
      <c r="O139" s="282"/>
      <c r="P139" s="282"/>
      <c r="Q139" s="479"/>
    </row>
    <row r="140" spans="1:17" ht="18" customHeight="1">
      <c r="A140" s="323">
        <v>17</v>
      </c>
      <c r="B140" s="322" t="s">
        <v>176</v>
      </c>
      <c r="C140" s="334">
        <v>4865076</v>
      </c>
      <c r="D140" s="84" t="s">
        <v>12</v>
      </c>
      <c r="E140" s="96" t="s">
        <v>346</v>
      </c>
      <c r="F140" s="321">
        <v>-100</v>
      </c>
      <c r="G140" s="340">
        <v>4959</v>
      </c>
      <c r="H140" s="341">
        <v>4954</v>
      </c>
      <c r="I140" s="282">
        <f>G140-H140</f>
        <v>5</v>
      </c>
      <c r="J140" s="282">
        <f>$F140*I140</f>
        <v>-500</v>
      </c>
      <c r="K140" s="282">
        <f>J140/1000000</f>
        <v>-0.0005</v>
      </c>
      <c r="L140" s="340">
        <v>29652</v>
      </c>
      <c r="M140" s="341">
        <v>28786</v>
      </c>
      <c r="N140" s="282">
        <f>L140-M140</f>
        <v>866</v>
      </c>
      <c r="O140" s="282">
        <f>$F140*N140</f>
        <v>-86600</v>
      </c>
      <c r="P140" s="282">
        <f>O140/1000000</f>
        <v>-0.0866</v>
      </c>
      <c r="Q140" s="478"/>
    </row>
    <row r="141" spans="1:17" ht="18" customHeight="1">
      <c r="A141" s="323">
        <v>18</v>
      </c>
      <c r="B141" s="354" t="s">
        <v>190</v>
      </c>
      <c r="C141" s="334">
        <v>4865077</v>
      </c>
      <c r="D141" s="127" t="s">
        <v>12</v>
      </c>
      <c r="E141" s="96" t="s">
        <v>346</v>
      </c>
      <c r="F141" s="321">
        <v>-100</v>
      </c>
      <c r="G141" s="340">
        <v>0</v>
      </c>
      <c r="H141" s="341">
        <v>0</v>
      </c>
      <c r="I141" s="282">
        <f>G141-H141</f>
        <v>0</v>
      </c>
      <c r="J141" s="282">
        <f>$F141*I141</f>
        <v>0</v>
      </c>
      <c r="K141" s="282">
        <f>J141/1000000</f>
        <v>0</v>
      </c>
      <c r="L141" s="340">
        <v>0</v>
      </c>
      <c r="M141" s="341">
        <v>0</v>
      </c>
      <c r="N141" s="282">
        <f>L141-M141</f>
        <v>0</v>
      </c>
      <c r="O141" s="282">
        <f>$F141*N141</f>
        <v>0</v>
      </c>
      <c r="P141" s="282">
        <f>O141/1000000</f>
        <v>0</v>
      </c>
      <c r="Q141" s="479"/>
    </row>
    <row r="142" spans="1:17" ht="18" customHeight="1">
      <c r="A142" s="580"/>
      <c r="B142" s="355" t="s">
        <v>49</v>
      </c>
      <c r="C142" s="624"/>
      <c r="D142" s="92"/>
      <c r="E142" s="92"/>
      <c r="F142" s="321"/>
      <c r="G142" s="423"/>
      <c r="H142" s="426"/>
      <c r="I142" s="282"/>
      <c r="J142" s="282"/>
      <c r="K142" s="282"/>
      <c r="L142" s="267"/>
      <c r="M142" s="282"/>
      <c r="N142" s="282"/>
      <c r="O142" s="282"/>
      <c r="P142" s="282"/>
      <c r="Q142" s="479"/>
    </row>
    <row r="143" spans="1:17" ht="18" customHeight="1">
      <c r="A143" s="323">
        <v>19</v>
      </c>
      <c r="B143" s="730" t="s">
        <v>195</v>
      </c>
      <c r="C143" s="334">
        <v>4902503</v>
      </c>
      <c r="D143" s="96" t="s">
        <v>12</v>
      </c>
      <c r="E143" s="96" t="s">
        <v>346</v>
      </c>
      <c r="F143" s="321">
        <v>-416.66</v>
      </c>
      <c r="G143" s="340">
        <v>998094</v>
      </c>
      <c r="H143" s="341">
        <v>998262</v>
      </c>
      <c r="I143" s="282">
        <f>G143-H143</f>
        <v>-168</v>
      </c>
      <c r="J143" s="282">
        <f>$F143*I143</f>
        <v>69998.88</v>
      </c>
      <c r="K143" s="282">
        <f>J143/1000000</f>
        <v>0.06999888</v>
      </c>
      <c r="L143" s="340">
        <v>999070</v>
      </c>
      <c r="M143" s="341">
        <v>999564</v>
      </c>
      <c r="N143" s="282">
        <f>L143-M143</f>
        <v>-494</v>
      </c>
      <c r="O143" s="282">
        <f>$F143*N143</f>
        <v>205830.04</v>
      </c>
      <c r="P143" s="282">
        <f>O143/1000000</f>
        <v>0.20583004000000002</v>
      </c>
      <c r="Q143" s="479"/>
    </row>
    <row r="144" spans="1:17" ht="18" customHeight="1">
      <c r="A144" s="323"/>
      <c r="B144" s="356" t="s">
        <v>50</v>
      </c>
      <c r="C144" s="321"/>
      <c r="D144" s="84"/>
      <c r="E144" s="84"/>
      <c r="F144" s="321"/>
      <c r="G144" s="423"/>
      <c r="H144" s="426"/>
      <c r="I144" s="282"/>
      <c r="J144" s="282"/>
      <c r="K144" s="282"/>
      <c r="L144" s="267"/>
      <c r="M144" s="282"/>
      <c r="N144" s="282"/>
      <c r="O144" s="282"/>
      <c r="P144" s="282"/>
      <c r="Q144" s="479"/>
    </row>
    <row r="145" spans="1:17" ht="18" customHeight="1">
      <c r="A145" s="323"/>
      <c r="B145" s="356" t="s">
        <v>51</v>
      </c>
      <c r="C145" s="321"/>
      <c r="D145" s="84"/>
      <c r="E145" s="84"/>
      <c r="F145" s="321"/>
      <c r="G145" s="423"/>
      <c r="H145" s="426"/>
      <c r="I145" s="282"/>
      <c r="J145" s="282"/>
      <c r="K145" s="282"/>
      <c r="L145" s="267"/>
      <c r="M145" s="282"/>
      <c r="N145" s="282"/>
      <c r="O145" s="282"/>
      <c r="P145" s="282"/>
      <c r="Q145" s="479"/>
    </row>
    <row r="146" spans="1:17" ht="18" customHeight="1">
      <c r="A146" s="323"/>
      <c r="B146" s="356" t="s">
        <v>52</v>
      </c>
      <c r="C146" s="321"/>
      <c r="D146" s="84"/>
      <c r="E146" s="84"/>
      <c r="F146" s="321"/>
      <c r="G146" s="423"/>
      <c r="H146" s="426"/>
      <c r="I146" s="282"/>
      <c r="J146" s="282"/>
      <c r="K146" s="282"/>
      <c r="L146" s="267"/>
      <c r="M146" s="282"/>
      <c r="N146" s="282"/>
      <c r="O146" s="282"/>
      <c r="P146" s="282"/>
      <c r="Q146" s="479"/>
    </row>
    <row r="147" spans="1:17" ht="17.25" customHeight="1">
      <c r="A147" s="323">
        <v>20</v>
      </c>
      <c r="B147" s="354" t="s">
        <v>53</v>
      </c>
      <c r="C147" s="334">
        <v>4865090</v>
      </c>
      <c r="D147" s="127" t="s">
        <v>12</v>
      </c>
      <c r="E147" s="96" t="s">
        <v>346</v>
      </c>
      <c r="F147" s="321">
        <v>-100</v>
      </c>
      <c r="G147" s="340">
        <v>9125</v>
      </c>
      <c r="H147" s="341">
        <v>9125</v>
      </c>
      <c r="I147" s="282">
        <f>G147-H147</f>
        <v>0</v>
      </c>
      <c r="J147" s="282">
        <f>$F147*I147</f>
        <v>0</v>
      </c>
      <c r="K147" s="282">
        <f>J147/1000000</f>
        <v>0</v>
      </c>
      <c r="L147" s="340">
        <v>37736</v>
      </c>
      <c r="M147" s="341">
        <v>37903</v>
      </c>
      <c r="N147" s="282">
        <f>L147-M147</f>
        <v>-167</v>
      </c>
      <c r="O147" s="282">
        <f>$F147*N147</f>
        <v>16700</v>
      </c>
      <c r="P147" s="282">
        <f>O147/1000000</f>
        <v>0.0167</v>
      </c>
      <c r="Q147" s="740"/>
    </row>
    <row r="148" spans="1:17" ht="18" customHeight="1">
      <c r="A148" s="323">
        <v>21</v>
      </c>
      <c r="B148" s="354" t="s">
        <v>54</v>
      </c>
      <c r="C148" s="334">
        <v>4902519</v>
      </c>
      <c r="D148" s="127" t="s">
        <v>12</v>
      </c>
      <c r="E148" s="96" t="s">
        <v>346</v>
      </c>
      <c r="F148" s="321">
        <v>-100</v>
      </c>
      <c r="G148" s="340">
        <v>12192</v>
      </c>
      <c r="H148" s="341">
        <v>12192</v>
      </c>
      <c r="I148" s="282">
        <f>G148-H148</f>
        <v>0</v>
      </c>
      <c r="J148" s="282">
        <f>$F148*I148</f>
        <v>0</v>
      </c>
      <c r="K148" s="282">
        <f>J148/1000000</f>
        <v>0</v>
      </c>
      <c r="L148" s="340">
        <v>76379</v>
      </c>
      <c r="M148" s="341">
        <v>75041</v>
      </c>
      <c r="N148" s="282">
        <f>L148-M148</f>
        <v>1338</v>
      </c>
      <c r="O148" s="282">
        <f>$F148*N148</f>
        <v>-133800</v>
      </c>
      <c r="P148" s="282">
        <f>O148/1000000</f>
        <v>-0.1338</v>
      </c>
      <c r="Q148" s="479"/>
    </row>
    <row r="149" spans="1:17" ht="18" customHeight="1">
      <c r="A149" s="323">
        <v>22</v>
      </c>
      <c r="B149" s="354" t="s">
        <v>55</v>
      </c>
      <c r="C149" s="334">
        <v>4902539</v>
      </c>
      <c r="D149" s="127" t="s">
        <v>12</v>
      </c>
      <c r="E149" s="96" t="s">
        <v>346</v>
      </c>
      <c r="F149" s="321">
        <v>-100</v>
      </c>
      <c r="G149" s="340">
        <v>881</v>
      </c>
      <c r="H149" s="341">
        <v>861</v>
      </c>
      <c r="I149" s="282">
        <f>G149-H149</f>
        <v>20</v>
      </c>
      <c r="J149" s="282">
        <f>$F149*I149</f>
        <v>-2000</v>
      </c>
      <c r="K149" s="282">
        <f>J149/1000000</f>
        <v>-0.002</v>
      </c>
      <c r="L149" s="340">
        <v>16625</v>
      </c>
      <c r="M149" s="341">
        <v>16125</v>
      </c>
      <c r="N149" s="282">
        <f>L149-M149</f>
        <v>500</v>
      </c>
      <c r="O149" s="282">
        <f>$F149*N149</f>
        <v>-50000</v>
      </c>
      <c r="P149" s="282">
        <f>O149/1000000</f>
        <v>-0.05</v>
      </c>
      <c r="Q149" s="479"/>
    </row>
    <row r="150" spans="1:17" ht="18" customHeight="1">
      <c r="A150" s="323"/>
      <c r="B150" s="355" t="s">
        <v>56</v>
      </c>
      <c r="C150" s="334"/>
      <c r="D150" s="127"/>
      <c r="E150" s="127"/>
      <c r="F150" s="321"/>
      <c r="G150" s="423"/>
      <c r="H150" s="426"/>
      <c r="I150" s="282"/>
      <c r="J150" s="282"/>
      <c r="K150" s="282"/>
      <c r="L150" s="267"/>
      <c r="M150" s="282"/>
      <c r="N150" s="282"/>
      <c r="O150" s="282"/>
      <c r="P150" s="282"/>
      <c r="Q150" s="479"/>
    </row>
    <row r="151" spans="1:17" ht="18" customHeight="1">
      <c r="A151" s="323">
        <v>23</v>
      </c>
      <c r="B151" s="354" t="s">
        <v>57</v>
      </c>
      <c r="C151" s="334">
        <v>4902591</v>
      </c>
      <c r="D151" s="127" t="s">
        <v>12</v>
      </c>
      <c r="E151" s="96" t="s">
        <v>346</v>
      </c>
      <c r="F151" s="321">
        <v>-1333</v>
      </c>
      <c r="G151" s="340">
        <v>123</v>
      </c>
      <c r="H151" s="341">
        <v>116</v>
      </c>
      <c r="I151" s="282">
        <f aca="true" t="shared" si="21" ref="I151:I158">G151-H151</f>
        <v>7</v>
      </c>
      <c r="J151" s="282">
        <f aca="true" t="shared" si="22" ref="J151:J158">$F151*I151</f>
        <v>-9331</v>
      </c>
      <c r="K151" s="282">
        <f aca="true" t="shared" si="23" ref="K151:K158">J151/1000000</f>
        <v>-0.009331</v>
      </c>
      <c r="L151" s="340">
        <v>180</v>
      </c>
      <c r="M151" s="341">
        <v>144</v>
      </c>
      <c r="N151" s="282">
        <f aca="true" t="shared" si="24" ref="N151:N158">L151-M151</f>
        <v>36</v>
      </c>
      <c r="O151" s="282">
        <f aca="true" t="shared" si="25" ref="O151:O158">$F151*N151</f>
        <v>-47988</v>
      </c>
      <c r="P151" s="282">
        <f aca="true" t="shared" si="26" ref="P151:P158">O151/1000000</f>
        <v>-0.047988</v>
      </c>
      <c r="Q151" s="479"/>
    </row>
    <row r="152" spans="1:17" ht="18" customHeight="1">
      <c r="A152" s="323">
        <v>24</v>
      </c>
      <c r="B152" s="354" t="s">
        <v>58</v>
      </c>
      <c r="C152" s="334">
        <v>4902565</v>
      </c>
      <c r="D152" s="127" t="s">
        <v>12</v>
      </c>
      <c r="E152" s="96" t="s">
        <v>346</v>
      </c>
      <c r="F152" s="321">
        <v>-100</v>
      </c>
      <c r="G152" s="340">
        <v>0</v>
      </c>
      <c r="H152" s="341">
        <v>0</v>
      </c>
      <c r="I152" s="282">
        <f>G152-H152</f>
        <v>0</v>
      </c>
      <c r="J152" s="282">
        <f>$F152*I152</f>
        <v>0</v>
      </c>
      <c r="K152" s="282">
        <f>J152/1000000</f>
        <v>0</v>
      </c>
      <c r="L152" s="340">
        <v>0</v>
      </c>
      <c r="M152" s="341">
        <v>0</v>
      </c>
      <c r="N152" s="282">
        <f>L152-M152</f>
        <v>0</v>
      </c>
      <c r="O152" s="282">
        <f>$F152*N152</f>
        <v>0</v>
      </c>
      <c r="P152" s="282">
        <f>O152/1000000</f>
        <v>0</v>
      </c>
      <c r="Q152" s="479"/>
    </row>
    <row r="153" spans="1:17" ht="18" customHeight="1">
      <c r="A153" s="323">
        <v>25</v>
      </c>
      <c r="B153" s="354" t="s">
        <v>59</v>
      </c>
      <c r="C153" s="334">
        <v>4902523</v>
      </c>
      <c r="D153" s="127" t="s">
        <v>12</v>
      </c>
      <c r="E153" s="96" t="s">
        <v>346</v>
      </c>
      <c r="F153" s="321">
        <v>-100</v>
      </c>
      <c r="G153" s="340">
        <v>999815</v>
      </c>
      <c r="H153" s="341">
        <v>999815</v>
      </c>
      <c r="I153" s="282">
        <f t="shared" si="21"/>
        <v>0</v>
      </c>
      <c r="J153" s="282">
        <f t="shared" si="22"/>
        <v>0</v>
      </c>
      <c r="K153" s="282">
        <f t="shared" si="23"/>
        <v>0</v>
      </c>
      <c r="L153" s="340">
        <v>999943</v>
      </c>
      <c r="M153" s="341">
        <v>999943</v>
      </c>
      <c r="N153" s="282">
        <f t="shared" si="24"/>
        <v>0</v>
      </c>
      <c r="O153" s="282">
        <f t="shared" si="25"/>
        <v>0</v>
      </c>
      <c r="P153" s="282">
        <f t="shared" si="26"/>
        <v>0</v>
      </c>
      <c r="Q153" s="479"/>
    </row>
    <row r="154" spans="1:17" ht="18" customHeight="1">
      <c r="A154" s="323">
        <v>26</v>
      </c>
      <c r="B154" s="354" t="s">
        <v>60</v>
      </c>
      <c r="C154" s="334">
        <v>4902547</v>
      </c>
      <c r="D154" s="127" t="s">
        <v>12</v>
      </c>
      <c r="E154" s="96" t="s">
        <v>346</v>
      </c>
      <c r="F154" s="321">
        <v>-100</v>
      </c>
      <c r="G154" s="340">
        <v>5885</v>
      </c>
      <c r="H154" s="341">
        <v>5885</v>
      </c>
      <c r="I154" s="282">
        <f t="shared" si="21"/>
        <v>0</v>
      </c>
      <c r="J154" s="282">
        <f t="shared" si="22"/>
        <v>0</v>
      </c>
      <c r="K154" s="282">
        <f t="shared" si="23"/>
        <v>0</v>
      </c>
      <c r="L154" s="340">
        <v>8891</v>
      </c>
      <c r="M154" s="341">
        <v>8891</v>
      </c>
      <c r="N154" s="282">
        <f t="shared" si="24"/>
        <v>0</v>
      </c>
      <c r="O154" s="282">
        <f t="shared" si="25"/>
        <v>0</v>
      </c>
      <c r="P154" s="282">
        <f t="shared" si="26"/>
        <v>0</v>
      </c>
      <c r="Q154" s="479"/>
    </row>
    <row r="155" spans="1:17" ht="18" customHeight="1">
      <c r="A155" s="323">
        <v>27</v>
      </c>
      <c r="B155" s="322" t="s">
        <v>61</v>
      </c>
      <c r="C155" s="321">
        <v>4902605</v>
      </c>
      <c r="D155" s="84" t="s">
        <v>12</v>
      </c>
      <c r="E155" s="96" t="s">
        <v>346</v>
      </c>
      <c r="F155" s="515">
        <v>-1333.33</v>
      </c>
      <c r="G155" s="340">
        <v>0</v>
      </c>
      <c r="H155" s="341">
        <v>0</v>
      </c>
      <c r="I155" s="282">
        <f t="shared" si="21"/>
        <v>0</v>
      </c>
      <c r="J155" s="282">
        <f t="shared" si="22"/>
        <v>0</v>
      </c>
      <c r="K155" s="282">
        <f t="shared" si="23"/>
        <v>0</v>
      </c>
      <c r="L155" s="340">
        <v>0</v>
      </c>
      <c r="M155" s="341">
        <v>0</v>
      </c>
      <c r="N155" s="282">
        <f t="shared" si="24"/>
        <v>0</v>
      </c>
      <c r="O155" s="282">
        <f t="shared" si="25"/>
        <v>0</v>
      </c>
      <c r="P155" s="282">
        <f t="shared" si="26"/>
        <v>0</v>
      </c>
      <c r="Q155" s="479"/>
    </row>
    <row r="156" spans="1:17" ht="18" customHeight="1">
      <c r="A156" s="323">
        <v>28</v>
      </c>
      <c r="B156" s="322" t="s">
        <v>62</v>
      </c>
      <c r="C156" s="321">
        <v>5295190</v>
      </c>
      <c r="D156" s="84" t="s">
        <v>12</v>
      </c>
      <c r="E156" s="96" t="s">
        <v>346</v>
      </c>
      <c r="F156" s="321">
        <v>-100</v>
      </c>
      <c r="G156" s="340">
        <v>999093</v>
      </c>
      <c r="H156" s="341">
        <v>999093</v>
      </c>
      <c r="I156" s="282">
        <f>G156-H156</f>
        <v>0</v>
      </c>
      <c r="J156" s="282">
        <f>$F156*I156</f>
        <v>0</v>
      </c>
      <c r="K156" s="282">
        <f>J156/1000000</f>
        <v>0</v>
      </c>
      <c r="L156" s="340">
        <v>12729</v>
      </c>
      <c r="M156" s="341">
        <v>10784</v>
      </c>
      <c r="N156" s="282">
        <f>L156-M156</f>
        <v>1945</v>
      </c>
      <c r="O156" s="282">
        <f>$F156*N156</f>
        <v>-194500</v>
      </c>
      <c r="P156" s="282">
        <f>O156/1000000</f>
        <v>-0.1945</v>
      </c>
      <c r="Q156" s="479"/>
    </row>
    <row r="157" spans="1:17" ht="18" customHeight="1">
      <c r="A157" s="323">
        <v>29</v>
      </c>
      <c r="B157" s="322" t="s">
        <v>63</v>
      </c>
      <c r="C157" s="321">
        <v>4902529</v>
      </c>
      <c r="D157" s="84" t="s">
        <v>12</v>
      </c>
      <c r="E157" s="96" t="s">
        <v>346</v>
      </c>
      <c r="F157" s="321">
        <v>-44.44</v>
      </c>
      <c r="G157" s="340">
        <v>989743</v>
      </c>
      <c r="H157" s="341">
        <v>989743</v>
      </c>
      <c r="I157" s="282">
        <f t="shared" si="21"/>
        <v>0</v>
      </c>
      <c r="J157" s="282">
        <f t="shared" si="22"/>
        <v>0</v>
      </c>
      <c r="K157" s="282">
        <f t="shared" si="23"/>
        <v>0</v>
      </c>
      <c r="L157" s="340">
        <v>390</v>
      </c>
      <c r="M157" s="341">
        <v>390</v>
      </c>
      <c r="N157" s="282">
        <f t="shared" si="24"/>
        <v>0</v>
      </c>
      <c r="O157" s="282">
        <f t="shared" si="25"/>
        <v>0</v>
      </c>
      <c r="P157" s="282">
        <f t="shared" si="26"/>
        <v>0</v>
      </c>
      <c r="Q157" s="494"/>
    </row>
    <row r="158" spans="1:17" ht="18" customHeight="1">
      <c r="A158" s="323">
        <v>30</v>
      </c>
      <c r="B158" s="322" t="s">
        <v>144</v>
      </c>
      <c r="C158" s="321">
        <v>4865087</v>
      </c>
      <c r="D158" s="84" t="s">
        <v>12</v>
      </c>
      <c r="E158" s="96" t="s">
        <v>346</v>
      </c>
      <c r="F158" s="321">
        <v>-100</v>
      </c>
      <c r="G158" s="340">
        <v>0</v>
      </c>
      <c r="H158" s="341">
        <v>0</v>
      </c>
      <c r="I158" s="282">
        <f t="shared" si="21"/>
        <v>0</v>
      </c>
      <c r="J158" s="282">
        <f t="shared" si="22"/>
        <v>0</v>
      </c>
      <c r="K158" s="282">
        <f t="shared" si="23"/>
        <v>0</v>
      </c>
      <c r="L158" s="340">
        <v>0</v>
      </c>
      <c r="M158" s="341">
        <v>0</v>
      </c>
      <c r="N158" s="282">
        <f t="shared" si="24"/>
        <v>0</v>
      </c>
      <c r="O158" s="282">
        <f t="shared" si="25"/>
        <v>0</v>
      </c>
      <c r="P158" s="282">
        <f t="shared" si="26"/>
        <v>0</v>
      </c>
      <c r="Q158" s="479"/>
    </row>
    <row r="159" spans="1:17" ht="18" customHeight="1">
      <c r="A159" s="323"/>
      <c r="B159" s="356" t="s">
        <v>78</v>
      </c>
      <c r="C159" s="321"/>
      <c r="D159" s="84"/>
      <c r="E159" s="84"/>
      <c r="F159" s="321"/>
      <c r="G159" s="423"/>
      <c r="H159" s="426"/>
      <c r="I159" s="282"/>
      <c r="J159" s="282"/>
      <c r="K159" s="282"/>
      <c r="L159" s="267"/>
      <c r="M159" s="282"/>
      <c r="N159" s="282"/>
      <c r="O159" s="282"/>
      <c r="P159" s="282"/>
      <c r="Q159" s="479"/>
    </row>
    <row r="160" spans="1:17" ht="18" customHeight="1">
      <c r="A160" s="323">
        <v>31</v>
      </c>
      <c r="B160" s="322" t="s">
        <v>79</v>
      </c>
      <c r="C160" s="321">
        <v>4902577</v>
      </c>
      <c r="D160" s="84" t="s">
        <v>12</v>
      </c>
      <c r="E160" s="96" t="s">
        <v>346</v>
      </c>
      <c r="F160" s="321">
        <v>400</v>
      </c>
      <c r="G160" s="340">
        <v>995611</v>
      </c>
      <c r="H160" s="341">
        <v>995611</v>
      </c>
      <c r="I160" s="282">
        <f>G160-H160</f>
        <v>0</v>
      </c>
      <c r="J160" s="282">
        <f>$F160*I160</f>
        <v>0</v>
      </c>
      <c r="K160" s="282">
        <f>J160/1000000</f>
        <v>0</v>
      </c>
      <c r="L160" s="340">
        <v>62</v>
      </c>
      <c r="M160" s="341">
        <v>62</v>
      </c>
      <c r="N160" s="282">
        <f>L160-M160</f>
        <v>0</v>
      </c>
      <c r="O160" s="282">
        <f>$F160*N160</f>
        <v>0</v>
      </c>
      <c r="P160" s="282">
        <f>O160/1000000</f>
        <v>0</v>
      </c>
      <c r="Q160" s="479"/>
    </row>
    <row r="161" spans="1:17" ht="18" customHeight="1">
      <c r="A161" s="323">
        <v>32</v>
      </c>
      <c r="B161" s="322" t="s">
        <v>80</v>
      </c>
      <c r="C161" s="321">
        <v>4902525</v>
      </c>
      <c r="D161" s="84" t="s">
        <v>12</v>
      </c>
      <c r="E161" s="96" t="s">
        <v>346</v>
      </c>
      <c r="F161" s="321">
        <v>-400</v>
      </c>
      <c r="G161" s="340">
        <v>999888</v>
      </c>
      <c r="H161" s="341">
        <v>999888</v>
      </c>
      <c r="I161" s="282">
        <f>G161-H161</f>
        <v>0</v>
      </c>
      <c r="J161" s="282">
        <f>$F161*I161</f>
        <v>0</v>
      </c>
      <c r="K161" s="282">
        <f>J161/1000000</f>
        <v>0</v>
      </c>
      <c r="L161" s="340">
        <v>999995</v>
      </c>
      <c r="M161" s="341">
        <v>999995</v>
      </c>
      <c r="N161" s="282">
        <f>L161-M161</f>
        <v>0</v>
      </c>
      <c r="O161" s="282">
        <f>$F161*N161</f>
        <v>0</v>
      </c>
      <c r="P161" s="282">
        <f>O161/1000000</f>
        <v>0</v>
      </c>
      <c r="Q161" s="479"/>
    </row>
    <row r="162" spans="1:17" ht="15" customHeight="1" thickBot="1">
      <c r="A162" s="628"/>
      <c r="B162" s="508"/>
      <c r="C162" s="508"/>
      <c r="D162" s="508"/>
      <c r="E162" s="508"/>
      <c r="F162" s="508"/>
      <c r="G162" s="629"/>
      <c r="H162" s="630"/>
      <c r="I162" s="508"/>
      <c r="J162" s="508"/>
      <c r="K162" s="631"/>
      <c r="L162" s="628"/>
      <c r="M162" s="508"/>
      <c r="N162" s="508"/>
      <c r="O162" s="508"/>
      <c r="P162" s="631"/>
      <c r="Q162" s="585"/>
    </row>
    <row r="163" ht="13.5" thickTop="1"/>
    <row r="164" spans="1:16" ht="20.25">
      <c r="A164" s="315" t="s">
        <v>313</v>
      </c>
      <c r="K164" s="625">
        <f>SUM(K115:K162)</f>
        <v>-0.71571212</v>
      </c>
      <c r="P164" s="625">
        <f>SUM(P115:P162)</f>
        <v>-1.0065979600000001</v>
      </c>
    </row>
    <row r="165" spans="1:16" ht="12.75">
      <c r="A165" s="59"/>
      <c r="K165" s="574"/>
      <c r="P165" s="574"/>
    </row>
    <row r="166" spans="1:16" ht="12.75">
      <c r="A166" s="59"/>
      <c r="K166" s="574"/>
      <c r="P166" s="574"/>
    </row>
    <row r="167" spans="1:17" ht="18">
      <c r="A167" s="59"/>
      <c r="K167" s="574"/>
      <c r="P167" s="574"/>
      <c r="Q167" s="620" t="str">
        <f>NDPL!$Q$1</f>
        <v>JULY -2017</v>
      </c>
    </row>
    <row r="168" spans="1:16" ht="12.75">
      <c r="A168" s="59"/>
      <c r="K168" s="574"/>
      <c r="P168" s="574"/>
    </row>
    <row r="169" spans="1:16" ht="12.75">
      <c r="A169" s="59"/>
      <c r="K169" s="574"/>
      <c r="P169" s="574"/>
    </row>
    <row r="170" spans="1:16" ht="12.75">
      <c r="A170" s="59"/>
      <c r="K170" s="574"/>
      <c r="P170" s="574"/>
    </row>
    <row r="171" spans="1:11" ht="13.5" thickBot="1">
      <c r="A171" s="2"/>
      <c r="B171" s="7"/>
      <c r="C171" s="7"/>
      <c r="D171" s="55"/>
      <c r="E171" s="55"/>
      <c r="F171" s="21"/>
      <c r="G171" s="21"/>
      <c r="H171" s="21"/>
      <c r="I171" s="21"/>
      <c r="J171" s="21"/>
      <c r="K171" s="56"/>
    </row>
    <row r="172" spans="1:17" ht="27.75">
      <c r="A172" s="410" t="s">
        <v>193</v>
      </c>
      <c r="B172" s="148"/>
      <c r="C172" s="144"/>
      <c r="D172" s="144"/>
      <c r="E172" s="144"/>
      <c r="F172" s="192"/>
      <c r="G172" s="192"/>
      <c r="H172" s="192"/>
      <c r="I172" s="192"/>
      <c r="J172" s="192"/>
      <c r="K172" s="193"/>
      <c r="L172" s="586"/>
      <c r="M172" s="586"/>
      <c r="N172" s="586"/>
      <c r="O172" s="586"/>
      <c r="P172" s="586"/>
      <c r="Q172" s="587"/>
    </row>
    <row r="173" spans="1:17" ht="24.75" customHeight="1">
      <c r="A173" s="409" t="s">
        <v>315</v>
      </c>
      <c r="B173" s="57"/>
      <c r="C173" s="57"/>
      <c r="D173" s="57"/>
      <c r="E173" s="57"/>
      <c r="F173" s="57"/>
      <c r="G173" s="57"/>
      <c r="H173" s="57"/>
      <c r="I173" s="57"/>
      <c r="J173" s="57"/>
      <c r="K173" s="408">
        <f>K109</f>
        <v>-4.257758342</v>
      </c>
      <c r="L173" s="292"/>
      <c r="M173" s="292"/>
      <c r="N173" s="292"/>
      <c r="O173" s="292"/>
      <c r="P173" s="408">
        <f>P109</f>
        <v>15.557566912000006</v>
      </c>
      <c r="Q173" s="588"/>
    </row>
    <row r="174" spans="1:17" ht="24.75" customHeight="1">
      <c r="A174" s="409" t="s">
        <v>314</v>
      </c>
      <c r="B174" s="57"/>
      <c r="C174" s="57"/>
      <c r="D174" s="57"/>
      <c r="E174" s="57"/>
      <c r="F174" s="57"/>
      <c r="G174" s="57"/>
      <c r="H174" s="57"/>
      <c r="I174" s="57"/>
      <c r="J174" s="57"/>
      <c r="K174" s="408">
        <f>K164</f>
        <v>-0.71571212</v>
      </c>
      <c r="L174" s="292"/>
      <c r="M174" s="292"/>
      <c r="N174" s="292"/>
      <c r="O174" s="292"/>
      <c r="P174" s="408">
        <f>P164</f>
        <v>-1.0065979600000001</v>
      </c>
      <c r="Q174" s="588"/>
    </row>
    <row r="175" spans="1:17" ht="24.75" customHeight="1">
      <c r="A175" s="409" t="s">
        <v>316</v>
      </c>
      <c r="B175" s="57"/>
      <c r="C175" s="57"/>
      <c r="D175" s="57"/>
      <c r="E175" s="57"/>
      <c r="F175" s="57"/>
      <c r="G175" s="57"/>
      <c r="H175" s="57"/>
      <c r="I175" s="57"/>
      <c r="J175" s="57"/>
      <c r="K175" s="408">
        <f>'ROHTAK ROAD'!K41</f>
        <v>0.05835</v>
      </c>
      <c r="L175" s="292"/>
      <c r="M175" s="292"/>
      <c r="N175" s="292"/>
      <c r="O175" s="292"/>
      <c r="P175" s="408">
        <f>'ROHTAK ROAD'!P41</f>
        <v>0.62875</v>
      </c>
      <c r="Q175" s="588"/>
    </row>
    <row r="176" spans="1:17" ht="24.75" customHeight="1">
      <c r="A176" s="409" t="s">
        <v>317</v>
      </c>
      <c r="B176" s="57"/>
      <c r="C176" s="57"/>
      <c r="D176" s="57"/>
      <c r="E176" s="57"/>
      <c r="F176" s="57"/>
      <c r="G176" s="57"/>
      <c r="H176" s="57"/>
      <c r="I176" s="57"/>
      <c r="J176" s="57"/>
      <c r="K176" s="408">
        <f>-MES!K41</f>
        <v>-0.0213</v>
      </c>
      <c r="L176" s="292"/>
      <c r="M176" s="292"/>
      <c r="N176" s="292"/>
      <c r="O176" s="292"/>
      <c r="P176" s="408">
        <f>-MES!P41</f>
        <v>-0.2784</v>
      </c>
      <c r="Q176" s="588"/>
    </row>
    <row r="177" spans="1:17" ht="29.25" customHeight="1" thickBot="1">
      <c r="A177" s="411" t="s">
        <v>194</v>
      </c>
      <c r="B177" s="194"/>
      <c r="C177" s="195"/>
      <c r="D177" s="195"/>
      <c r="E177" s="195"/>
      <c r="F177" s="195"/>
      <c r="G177" s="195"/>
      <c r="H177" s="195"/>
      <c r="I177" s="195"/>
      <c r="J177" s="195"/>
      <c r="K177" s="412">
        <f>SUM(K173:K176)</f>
        <v>-4.936420462</v>
      </c>
      <c r="L177" s="632"/>
      <c r="M177" s="632"/>
      <c r="N177" s="632"/>
      <c r="O177" s="632"/>
      <c r="P177" s="412">
        <f>SUM(P173:P176)</f>
        <v>14.901318952000006</v>
      </c>
      <c r="Q177" s="590"/>
    </row>
    <row r="182" ht="13.5" thickBot="1"/>
    <row r="183" spans="1:17" ht="12.75">
      <c r="A183" s="591"/>
      <c r="B183" s="592"/>
      <c r="C183" s="592"/>
      <c r="D183" s="592"/>
      <c r="E183" s="592"/>
      <c r="F183" s="592"/>
      <c r="G183" s="592"/>
      <c r="H183" s="586"/>
      <c r="I183" s="586"/>
      <c r="J183" s="586"/>
      <c r="K183" s="586"/>
      <c r="L183" s="586"/>
      <c r="M183" s="586"/>
      <c r="N183" s="586"/>
      <c r="O183" s="586"/>
      <c r="P183" s="586"/>
      <c r="Q183" s="587"/>
    </row>
    <row r="184" spans="1:17" ht="26.25">
      <c r="A184" s="633" t="s">
        <v>327</v>
      </c>
      <c r="B184" s="594"/>
      <c r="C184" s="594"/>
      <c r="D184" s="594"/>
      <c r="E184" s="594"/>
      <c r="F184" s="594"/>
      <c r="G184" s="594"/>
      <c r="H184" s="505"/>
      <c r="I184" s="505"/>
      <c r="J184" s="505"/>
      <c r="K184" s="505"/>
      <c r="L184" s="505"/>
      <c r="M184" s="505"/>
      <c r="N184" s="505"/>
      <c r="O184" s="505"/>
      <c r="P184" s="505"/>
      <c r="Q184" s="588"/>
    </row>
    <row r="185" spans="1:17" ht="12.75">
      <c r="A185" s="595"/>
      <c r="B185" s="594"/>
      <c r="C185" s="594"/>
      <c r="D185" s="594"/>
      <c r="E185" s="594"/>
      <c r="F185" s="594"/>
      <c r="G185" s="594"/>
      <c r="H185" s="505"/>
      <c r="I185" s="505"/>
      <c r="J185" s="505"/>
      <c r="K185" s="505"/>
      <c r="L185" s="505"/>
      <c r="M185" s="505"/>
      <c r="N185" s="505"/>
      <c r="O185" s="505"/>
      <c r="P185" s="505"/>
      <c r="Q185" s="588"/>
    </row>
    <row r="186" spans="1:17" ht="15.75">
      <c r="A186" s="596"/>
      <c r="B186" s="597"/>
      <c r="C186" s="597"/>
      <c r="D186" s="597"/>
      <c r="E186" s="597"/>
      <c r="F186" s="597"/>
      <c r="G186" s="597"/>
      <c r="H186" s="505"/>
      <c r="I186" s="505"/>
      <c r="J186" s="505"/>
      <c r="K186" s="598" t="s">
        <v>339</v>
      </c>
      <c r="L186" s="505"/>
      <c r="M186" s="505"/>
      <c r="N186" s="505"/>
      <c r="O186" s="505"/>
      <c r="P186" s="598" t="s">
        <v>340</v>
      </c>
      <c r="Q186" s="588"/>
    </row>
    <row r="187" spans="1:17" ht="12.75">
      <c r="A187" s="599"/>
      <c r="B187" s="96"/>
      <c r="C187" s="96"/>
      <c r="D187" s="96"/>
      <c r="E187" s="96"/>
      <c r="F187" s="96"/>
      <c r="G187" s="96"/>
      <c r="H187" s="505"/>
      <c r="I187" s="505"/>
      <c r="J187" s="505"/>
      <c r="K187" s="505"/>
      <c r="L187" s="505"/>
      <c r="M187" s="505"/>
      <c r="N187" s="505"/>
      <c r="O187" s="505"/>
      <c r="P187" s="505"/>
      <c r="Q187" s="588"/>
    </row>
    <row r="188" spans="1:17" ht="12.75">
      <c r="A188" s="599"/>
      <c r="B188" s="96"/>
      <c r="C188" s="96"/>
      <c r="D188" s="96"/>
      <c r="E188" s="96"/>
      <c r="F188" s="96"/>
      <c r="G188" s="96"/>
      <c r="H188" s="505"/>
      <c r="I188" s="505"/>
      <c r="J188" s="505"/>
      <c r="K188" s="505"/>
      <c r="L188" s="505"/>
      <c r="M188" s="505"/>
      <c r="N188" s="505"/>
      <c r="O188" s="505"/>
      <c r="P188" s="505"/>
      <c r="Q188" s="588"/>
    </row>
    <row r="189" spans="1:17" ht="23.25">
      <c r="A189" s="634" t="s">
        <v>330</v>
      </c>
      <c r="B189" s="601"/>
      <c r="C189" s="601"/>
      <c r="D189" s="602"/>
      <c r="E189" s="602"/>
      <c r="F189" s="603"/>
      <c r="G189" s="602"/>
      <c r="H189" s="505"/>
      <c r="I189" s="505"/>
      <c r="J189" s="505"/>
      <c r="K189" s="635">
        <f>K177</f>
        <v>-4.936420462</v>
      </c>
      <c r="L189" s="636" t="s">
        <v>328</v>
      </c>
      <c r="M189" s="637"/>
      <c r="N189" s="637"/>
      <c r="O189" s="637"/>
      <c r="P189" s="635">
        <f>P177</f>
        <v>14.901318952000006</v>
      </c>
      <c r="Q189" s="638" t="s">
        <v>328</v>
      </c>
    </row>
    <row r="190" spans="1:17" ht="23.25">
      <c r="A190" s="606"/>
      <c r="B190" s="607"/>
      <c r="C190" s="607"/>
      <c r="D190" s="594"/>
      <c r="E190" s="594"/>
      <c r="F190" s="608"/>
      <c r="G190" s="594"/>
      <c r="H190" s="505"/>
      <c r="I190" s="505"/>
      <c r="J190" s="505"/>
      <c r="K190" s="637"/>
      <c r="L190" s="639"/>
      <c r="M190" s="637"/>
      <c r="N190" s="637"/>
      <c r="O190" s="637"/>
      <c r="P190" s="637"/>
      <c r="Q190" s="640"/>
    </row>
    <row r="191" spans="1:17" ht="23.25">
      <c r="A191" s="641" t="s">
        <v>329</v>
      </c>
      <c r="B191" s="45"/>
      <c r="C191" s="45"/>
      <c r="D191" s="594"/>
      <c r="E191" s="594"/>
      <c r="F191" s="611"/>
      <c r="G191" s="602"/>
      <c r="H191" s="505"/>
      <c r="I191" s="505"/>
      <c r="J191" s="505"/>
      <c r="K191" s="637">
        <f>'STEPPED UP GENCO'!K39</f>
        <v>0.24049525500000005</v>
      </c>
      <c r="L191" s="636" t="s">
        <v>328</v>
      </c>
      <c r="M191" s="637"/>
      <c r="N191" s="637"/>
      <c r="O191" s="637"/>
      <c r="P191" s="635">
        <f>'STEPPED UP GENCO'!P39</f>
        <v>-0.9275845125</v>
      </c>
      <c r="Q191" s="638" t="s">
        <v>328</v>
      </c>
    </row>
    <row r="192" spans="1:17" ht="15">
      <c r="A192" s="612"/>
      <c r="B192" s="505"/>
      <c r="C192" s="505"/>
      <c r="D192" s="505"/>
      <c r="E192" s="505"/>
      <c r="F192" s="505"/>
      <c r="G192" s="505"/>
      <c r="H192" s="505"/>
      <c r="I192" s="505"/>
      <c r="J192" s="505"/>
      <c r="K192" s="505"/>
      <c r="L192" s="277"/>
      <c r="M192" s="505"/>
      <c r="N192" s="505"/>
      <c r="O192" s="505"/>
      <c r="P192" s="505"/>
      <c r="Q192" s="642"/>
    </row>
    <row r="193" spans="1:17" ht="15">
      <c r="A193" s="612"/>
      <c r="B193" s="505"/>
      <c r="C193" s="505"/>
      <c r="D193" s="505"/>
      <c r="E193" s="505"/>
      <c r="F193" s="505"/>
      <c r="G193" s="505"/>
      <c r="H193" s="505"/>
      <c r="I193" s="505"/>
      <c r="J193" s="505"/>
      <c r="K193" s="505"/>
      <c r="L193" s="277"/>
      <c r="M193" s="505"/>
      <c r="N193" s="505"/>
      <c r="O193" s="505"/>
      <c r="P193" s="505"/>
      <c r="Q193" s="642"/>
    </row>
    <row r="194" spans="1:17" ht="15">
      <c r="A194" s="612"/>
      <c r="B194" s="505"/>
      <c r="C194" s="505"/>
      <c r="D194" s="505"/>
      <c r="E194" s="505"/>
      <c r="F194" s="505"/>
      <c r="G194" s="505"/>
      <c r="H194" s="505"/>
      <c r="I194" s="505"/>
      <c r="J194" s="505"/>
      <c r="K194" s="505"/>
      <c r="L194" s="277"/>
      <c r="M194" s="505"/>
      <c r="N194" s="505"/>
      <c r="O194" s="505"/>
      <c r="P194" s="505"/>
      <c r="Q194" s="642"/>
    </row>
    <row r="195" spans="1:17" ht="23.25">
      <c r="A195" s="612"/>
      <c r="B195" s="505"/>
      <c r="C195" s="505"/>
      <c r="D195" s="505"/>
      <c r="E195" s="505"/>
      <c r="F195" s="505"/>
      <c r="G195" s="505"/>
      <c r="H195" s="601"/>
      <c r="I195" s="601"/>
      <c r="J195" s="643" t="s">
        <v>331</v>
      </c>
      <c r="K195" s="644">
        <f>SUM(K189:K194)</f>
        <v>-4.695925207</v>
      </c>
      <c r="L195" s="643" t="s">
        <v>328</v>
      </c>
      <c r="M195" s="637"/>
      <c r="N195" s="637"/>
      <c r="O195" s="637"/>
      <c r="P195" s="644">
        <f>SUM(P189:P194)</f>
        <v>13.973734439500006</v>
      </c>
      <c r="Q195" s="643" t="s">
        <v>328</v>
      </c>
    </row>
    <row r="196" spans="1:17" ht="13.5" thickBot="1">
      <c r="A196" s="613"/>
      <c r="B196" s="589"/>
      <c r="C196" s="589"/>
      <c r="D196" s="589"/>
      <c r="E196" s="589"/>
      <c r="F196" s="589"/>
      <c r="G196" s="589"/>
      <c r="H196" s="589"/>
      <c r="I196" s="589"/>
      <c r="J196" s="589"/>
      <c r="K196" s="589"/>
      <c r="L196" s="589"/>
      <c r="M196" s="589"/>
      <c r="N196" s="589"/>
      <c r="O196" s="589"/>
      <c r="P196" s="589"/>
      <c r="Q196" s="590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48" max="255" man="1"/>
    <brk id="110" max="18" man="1"/>
    <brk id="164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90"/>
  <sheetViews>
    <sheetView view="pageBreakPreview" zoomScale="85" zoomScaleNormal="70" zoomScaleSheetLayoutView="85" zoomScalePageLayoutView="50" workbookViewId="0" topLeftCell="A47">
      <selection activeCell="A31" sqref="A31:IV41"/>
    </sheetView>
  </sheetViews>
  <sheetFormatPr defaultColWidth="9.140625" defaultRowHeight="12.75"/>
  <cols>
    <col min="1" max="1" width="5.140625" style="462" customWidth="1"/>
    <col min="2" max="2" width="20.8515625" style="462" customWidth="1"/>
    <col min="3" max="3" width="11.28125" style="462" customWidth="1"/>
    <col min="4" max="4" width="9.140625" style="462" customWidth="1"/>
    <col min="5" max="5" width="14.421875" style="462" customWidth="1"/>
    <col min="6" max="6" width="7.00390625" style="462" customWidth="1"/>
    <col min="7" max="7" width="11.421875" style="462" customWidth="1"/>
    <col min="8" max="8" width="13.00390625" style="462" customWidth="1"/>
    <col min="9" max="9" width="9.00390625" style="462" customWidth="1"/>
    <col min="10" max="10" width="12.28125" style="462" customWidth="1"/>
    <col min="11" max="12" width="12.8515625" style="462" customWidth="1"/>
    <col min="13" max="13" width="13.28125" style="462" customWidth="1"/>
    <col min="14" max="14" width="11.421875" style="462" customWidth="1"/>
    <col min="15" max="15" width="13.140625" style="462" customWidth="1"/>
    <col min="16" max="16" width="14.7109375" style="462" customWidth="1"/>
    <col min="17" max="17" width="15.00390625" style="462" customWidth="1"/>
    <col min="18" max="18" width="0.13671875" style="462" customWidth="1"/>
    <col min="19" max="19" width="1.57421875" style="462" hidden="1" customWidth="1"/>
    <col min="20" max="20" width="9.140625" style="462" hidden="1" customWidth="1"/>
    <col min="21" max="21" width="4.28125" style="462" hidden="1" customWidth="1"/>
    <col min="22" max="22" width="4.00390625" style="462" hidden="1" customWidth="1"/>
    <col min="23" max="23" width="3.8515625" style="462" hidden="1" customWidth="1"/>
    <col min="24" max="16384" width="9.140625" style="462" customWidth="1"/>
  </cols>
  <sheetData>
    <row r="1" spans="1:17" ht="26.25">
      <c r="A1" s="1" t="s">
        <v>237</v>
      </c>
      <c r="Q1" s="526" t="str">
        <f>NDPL!Q1</f>
        <v>JULY -2017</v>
      </c>
    </row>
    <row r="2" ht="18.75" customHeight="1">
      <c r="A2" s="81" t="s">
        <v>238</v>
      </c>
    </row>
    <row r="3" ht="23.25">
      <c r="A3" s="187" t="s">
        <v>212</v>
      </c>
    </row>
    <row r="4" spans="1:16" ht="24" thickBot="1">
      <c r="A4" s="398" t="s">
        <v>213</v>
      </c>
      <c r="G4" s="505"/>
      <c r="H4" s="505"/>
      <c r="I4" s="48" t="s">
        <v>397</v>
      </c>
      <c r="J4" s="505"/>
      <c r="K4" s="505"/>
      <c r="L4" s="505"/>
      <c r="M4" s="505"/>
      <c r="N4" s="48" t="s">
        <v>398</v>
      </c>
      <c r="O4" s="505"/>
      <c r="P4" s="505"/>
    </row>
    <row r="5" spans="1:17" ht="62.25" customHeight="1" thickBot="1" thickTop="1">
      <c r="A5" s="534" t="s">
        <v>8</v>
      </c>
      <c r="B5" s="535" t="s">
        <v>9</v>
      </c>
      <c r="C5" s="536" t="s">
        <v>1</v>
      </c>
      <c r="D5" s="536" t="s">
        <v>2</v>
      </c>
      <c r="E5" s="536" t="s">
        <v>3</v>
      </c>
      <c r="F5" s="536" t="s">
        <v>10</v>
      </c>
      <c r="G5" s="534" t="str">
        <f>NDPL!G5</f>
        <v>FINAL READING 01/08/2017</v>
      </c>
      <c r="H5" s="536" t="str">
        <f>NDPL!H5</f>
        <v>INTIAL READING 01/07/2017</v>
      </c>
      <c r="I5" s="536" t="s">
        <v>4</v>
      </c>
      <c r="J5" s="536" t="s">
        <v>5</v>
      </c>
      <c r="K5" s="536" t="s">
        <v>6</v>
      </c>
      <c r="L5" s="534" t="str">
        <f>NDPL!G5</f>
        <v>FINAL READING 01/08/2017</v>
      </c>
      <c r="M5" s="536" t="str">
        <f>NDPL!H5</f>
        <v>INTIAL READING 01/07/2017</v>
      </c>
      <c r="N5" s="536" t="s">
        <v>4</v>
      </c>
      <c r="O5" s="536" t="s">
        <v>5</v>
      </c>
      <c r="P5" s="536" t="s">
        <v>6</v>
      </c>
      <c r="Q5" s="537" t="s">
        <v>309</v>
      </c>
    </row>
    <row r="6" ht="14.25" thickBot="1" thickTop="1"/>
    <row r="7" spans="1:17" ht="18" customHeight="1" thickTop="1">
      <c r="A7" s="160"/>
      <c r="B7" s="161" t="s">
        <v>196</v>
      </c>
      <c r="C7" s="162"/>
      <c r="D7" s="162"/>
      <c r="E7" s="162"/>
      <c r="F7" s="162"/>
      <c r="G7" s="62"/>
      <c r="H7" s="645"/>
      <c r="I7" s="646"/>
      <c r="J7" s="646"/>
      <c r="K7" s="646"/>
      <c r="L7" s="647"/>
      <c r="M7" s="645"/>
      <c r="N7" s="645"/>
      <c r="O7" s="645"/>
      <c r="P7" s="645"/>
      <c r="Q7" s="573"/>
    </row>
    <row r="8" spans="1:17" ht="18" customHeight="1">
      <c r="A8" s="163"/>
      <c r="B8" s="164" t="s">
        <v>110</v>
      </c>
      <c r="C8" s="165"/>
      <c r="D8" s="166"/>
      <c r="E8" s="167"/>
      <c r="F8" s="168"/>
      <c r="G8" s="66"/>
      <c r="H8" s="648"/>
      <c r="I8" s="429"/>
      <c r="J8" s="429"/>
      <c r="K8" s="429"/>
      <c r="L8" s="649"/>
      <c r="M8" s="648"/>
      <c r="N8" s="400"/>
      <c r="O8" s="400"/>
      <c r="P8" s="400"/>
      <c r="Q8" s="466"/>
    </row>
    <row r="9" spans="1:17" ht="15">
      <c r="A9" s="163">
        <v>1</v>
      </c>
      <c r="B9" s="164" t="s">
        <v>111</v>
      </c>
      <c r="C9" s="165">
        <v>4865136</v>
      </c>
      <c r="D9" s="169" t="s">
        <v>12</v>
      </c>
      <c r="E9" s="258" t="s">
        <v>346</v>
      </c>
      <c r="F9" s="170">
        <v>200</v>
      </c>
      <c r="G9" s="340">
        <v>54502</v>
      </c>
      <c r="H9" s="341">
        <v>54502</v>
      </c>
      <c r="I9" s="276">
        <f>G9-H9</f>
        <v>0</v>
      </c>
      <c r="J9" s="276">
        <f>$F9*I9</f>
        <v>0</v>
      </c>
      <c r="K9" s="276">
        <f>J9/1000000</f>
        <v>0</v>
      </c>
      <c r="L9" s="340">
        <v>85366</v>
      </c>
      <c r="M9" s="341">
        <v>85366</v>
      </c>
      <c r="N9" s="341">
        <f>L9-M9</f>
        <v>0</v>
      </c>
      <c r="O9" s="341">
        <f>$F9*N9</f>
        <v>0</v>
      </c>
      <c r="P9" s="341">
        <f>O9/1000000</f>
        <v>0</v>
      </c>
      <c r="Q9" s="500"/>
    </row>
    <row r="10" spans="1:17" ht="15">
      <c r="A10" s="163"/>
      <c r="B10" s="164"/>
      <c r="C10" s="165"/>
      <c r="D10" s="169"/>
      <c r="E10" s="258"/>
      <c r="F10" s="170"/>
      <c r="G10" s="340"/>
      <c r="H10" s="341"/>
      <c r="I10" s="276"/>
      <c r="J10" s="276"/>
      <c r="K10" s="276">
        <v>0.001</v>
      </c>
      <c r="L10" s="340"/>
      <c r="M10" s="341"/>
      <c r="N10" s="341"/>
      <c r="O10" s="341"/>
      <c r="P10" s="341">
        <v>0.07</v>
      </c>
      <c r="Q10" s="478" t="s">
        <v>464</v>
      </c>
    </row>
    <row r="11" spans="1:17" ht="18">
      <c r="A11" s="163"/>
      <c r="B11" s="164"/>
      <c r="C11" s="165">
        <v>4865107</v>
      </c>
      <c r="D11" s="169" t="s">
        <v>12</v>
      </c>
      <c r="E11" s="258" t="s">
        <v>346</v>
      </c>
      <c r="F11" s="170">
        <v>266.66</v>
      </c>
      <c r="G11" s="454">
        <v>30</v>
      </c>
      <c r="H11" s="455">
        <v>0</v>
      </c>
      <c r="I11" s="429">
        <f>G11-H11</f>
        <v>30</v>
      </c>
      <c r="J11" s="429">
        <f>$F11*I11</f>
        <v>7999.800000000001</v>
      </c>
      <c r="K11" s="429">
        <f>J11/1000000</f>
        <v>0.007999800000000001</v>
      </c>
      <c r="L11" s="454">
        <v>184</v>
      </c>
      <c r="M11" s="455">
        <v>0</v>
      </c>
      <c r="N11" s="429">
        <f>L11-M11</f>
        <v>184</v>
      </c>
      <c r="O11" s="429">
        <f>$F11*N11</f>
        <v>49065.44</v>
      </c>
      <c r="P11" s="429">
        <f>O11/1000000</f>
        <v>0.04906544</v>
      </c>
      <c r="Q11" s="500" t="s">
        <v>456</v>
      </c>
    </row>
    <row r="12" spans="1:17" ht="18" customHeight="1">
      <c r="A12" s="163">
        <v>2</v>
      </c>
      <c r="B12" s="164" t="s">
        <v>112</v>
      </c>
      <c r="C12" s="165">
        <v>4865137</v>
      </c>
      <c r="D12" s="169" t="s">
        <v>12</v>
      </c>
      <c r="E12" s="258" t="s">
        <v>346</v>
      </c>
      <c r="F12" s="170">
        <v>100</v>
      </c>
      <c r="G12" s="340">
        <v>74531</v>
      </c>
      <c r="H12" s="341">
        <v>74519</v>
      </c>
      <c r="I12" s="429">
        <f aca="true" t="shared" si="0" ref="I12:I17">G12-H12</f>
        <v>12</v>
      </c>
      <c r="J12" s="429">
        <f aca="true" t="shared" si="1" ref="J12:J20">$F12*I12</f>
        <v>1200</v>
      </c>
      <c r="K12" s="429">
        <f aca="true" t="shared" si="2" ref="K12:K20">J12/1000000</f>
        <v>0.0012</v>
      </c>
      <c r="L12" s="454">
        <v>143900</v>
      </c>
      <c r="M12" s="341">
        <v>143596</v>
      </c>
      <c r="N12" s="426">
        <f aca="true" t="shared" si="3" ref="N12:N17">L12-M12</f>
        <v>304</v>
      </c>
      <c r="O12" s="426">
        <f aca="true" t="shared" si="4" ref="O12:O20">$F12*N12</f>
        <v>30400</v>
      </c>
      <c r="P12" s="426">
        <f aca="true" t="shared" si="5" ref="P12:P20">O12/1000000</f>
        <v>0.0304</v>
      </c>
      <c r="Q12" s="466"/>
    </row>
    <row r="13" spans="1:17" ht="18">
      <c r="A13" s="163">
        <v>3</v>
      </c>
      <c r="B13" s="164" t="s">
        <v>113</v>
      </c>
      <c r="C13" s="165">
        <v>4865138</v>
      </c>
      <c r="D13" s="169" t="s">
        <v>12</v>
      </c>
      <c r="E13" s="258" t="s">
        <v>346</v>
      </c>
      <c r="F13" s="170">
        <v>200</v>
      </c>
      <c r="G13" s="454">
        <v>973163</v>
      </c>
      <c r="H13" s="455">
        <v>973197</v>
      </c>
      <c r="I13" s="429">
        <f t="shared" si="0"/>
        <v>-34</v>
      </c>
      <c r="J13" s="429">
        <f t="shared" si="1"/>
        <v>-6800</v>
      </c>
      <c r="K13" s="429">
        <f t="shared" si="2"/>
        <v>-0.0068</v>
      </c>
      <c r="L13" s="454">
        <v>995268</v>
      </c>
      <c r="M13" s="455">
        <v>995518</v>
      </c>
      <c r="N13" s="429">
        <f t="shared" si="3"/>
        <v>-250</v>
      </c>
      <c r="O13" s="429">
        <f t="shared" si="4"/>
        <v>-50000</v>
      </c>
      <c r="P13" s="429">
        <f t="shared" si="5"/>
        <v>-0.05</v>
      </c>
      <c r="Q13" s="756"/>
    </row>
    <row r="14" spans="1:17" ht="18">
      <c r="A14" s="163">
        <v>4</v>
      </c>
      <c r="B14" s="164" t="s">
        <v>114</v>
      </c>
      <c r="C14" s="165">
        <v>5295200</v>
      </c>
      <c r="D14" s="169" t="s">
        <v>12</v>
      </c>
      <c r="E14" s="258" t="s">
        <v>346</v>
      </c>
      <c r="F14" s="170">
        <v>200</v>
      </c>
      <c r="G14" s="454">
        <v>36519</v>
      </c>
      <c r="H14" s="341">
        <v>36080</v>
      </c>
      <c r="I14" s="429">
        <f t="shared" si="0"/>
        <v>439</v>
      </c>
      <c r="J14" s="429">
        <f t="shared" si="1"/>
        <v>87800</v>
      </c>
      <c r="K14" s="429">
        <f t="shared" si="2"/>
        <v>0.0878</v>
      </c>
      <c r="L14" s="454">
        <v>9814</v>
      </c>
      <c r="M14" s="341">
        <v>8795</v>
      </c>
      <c r="N14" s="426">
        <f t="shared" si="3"/>
        <v>1019</v>
      </c>
      <c r="O14" s="426">
        <f t="shared" si="4"/>
        <v>203800</v>
      </c>
      <c r="P14" s="426">
        <f t="shared" si="5"/>
        <v>0.2038</v>
      </c>
      <c r="Q14" s="735"/>
    </row>
    <row r="15" spans="1:17" ht="18" customHeight="1">
      <c r="A15" s="163">
        <v>5</v>
      </c>
      <c r="B15" s="164" t="s">
        <v>115</v>
      </c>
      <c r="C15" s="165">
        <v>4865050</v>
      </c>
      <c r="D15" s="169" t="s">
        <v>12</v>
      </c>
      <c r="E15" s="258" t="s">
        <v>346</v>
      </c>
      <c r="F15" s="170">
        <v>800</v>
      </c>
      <c r="G15" s="454">
        <v>16810</v>
      </c>
      <c r="H15" s="341">
        <v>16806</v>
      </c>
      <c r="I15" s="429">
        <f>G15-H15</f>
        <v>4</v>
      </c>
      <c r="J15" s="429">
        <f t="shared" si="1"/>
        <v>3200</v>
      </c>
      <c r="K15" s="429">
        <f t="shared" si="2"/>
        <v>0.0032</v>
      </c>
      <c r="L15" s="454">
        <v>12934</v>
      </c>
      <c r="M15" s="341">
        <v>12205</v>
      </c>
      <c r="N15" s="426">
        <f>L15-M15</f>
        <v>729</v>
      </c>
      <c r="O15" s="426">
        <f t="shared" si="4"/>
        <v>583200</v>
      </c>
      <c r="P15" s="426">
        <f t="shared" si="5"/>
        <v>0.5832</v>
      </c>
      <c r="Q15" s="746"/>
    </row>
    <row r="16" spans="1:17" ht="18" customHeight="1">
      <c r="A16" s="163">
        <v>6</v>
      </c>
      <c r="B16" s="164" t="s">
        <v>373</v>
      </c>
      <c r="C16" s="165">
        <v>4864949</v>
      </c>
      <c r="D16" s="169" t="s">
        <v>12</v>
      </c>
      <c r="E16" s="258" t="s">
        <v>346</v>
      </c>
      <c r="F16" s="170">
        <v>2000</v>
      </c>
      <c r="G16" s="454">
        <v>15049</v>
      </c>
      <c r="H16" s="341">
        <v>15047</v>
      </c>
      <c r="I16" s="429">
        <f t="shared" si="0"/>
        <v>2</v>
      </c>
      <c r="J16" s="429">
        <f t="shared" si="1"/>
        <v>4000</v>
      </c>
      <c r="K16" s="429">
        <f t="shared" si="2"/>
        <v>0.004</v>
      </c>
      <c r="L16" s="454">
        <v>4216</v>
      </c>
      <c r="M16" s="341">
        <v>4063</v>
      </c>
      <c r="N16" s="426">
        <f t="shared" si="3"/>
        <v>153</v>
      </c>
      <c r="O16" s="426">
        <f t="shared" si="4"/>
        <v>306000</v>
      </c>
      <c r="P16" s="426">
        <f t="shared" si="5"/>
        <v>0.306</v>
      </c>
      <c r="Q16" s="500"/>
    </row>
    <row r="17" spans="1:17" ht="18" customHeight="1">
      <c r="A17" s="163">
        <v>7</v>
      </c>
      <c r="B17" s="361" t="s">
        <v>395</v>
      </c>
      <c r="C17" s="364">
        <v>5128434</v>
      </c>
      <c r="D17" s="169" t="s">
        <v>12</v>
      </c>
      <c r="E17" s="258" t="s">
        <v>346</v>
      </c>
      <c r="F17" s="370">
        <v>800</v>
      </c>
      <c r="G17" s="454">
        <v>974721</v>
      </c>
      <c r="H17" s="341">
        <v>974722</v>
      </c>
      <c r="I17" s="429">
        <f t="shared" si="0"/>
        <v>-1</v>
      </c>
      <c r="J17" s="429">
        <f t="shared" si="1"/>
        <v>-800</v>
      </c>
      <c r="K17" s="429">
        <f t="shared" si="2"/>
        <v>-0.0008</v>
      </c>
      <c r="L17" s="454">
        <v>987037</v>
      </c>
      <c r="M17" s="341">
        <v>987354</v>
      </c>
      <c r="N17" s="426">
        <f t="shared" si="3"/>
        <v>-317</v>
      </c>
      <c r="O17" s="426">
        <f t="shared" si="4"/>
        <v>-253600</v>
      </c>
      <c r="P17" s="426">
        <f t="shared" si="5"/>
        <v>-0.2536</v>
      </c>
      <c r="Q17" s="466"/>
    </row>
    <row r="18" spans="1:17" ht="18" customHeight="1">
      <c r="A18" s="163">
        <v>8</v>
      </c>
      <c r="B18" s="361" t="s">
        <v>394</v>
      </c>
      <c r="C18" s="364">
        <v>4864998</v>
      </c>
      <c r="D18" s="169" t="s">
        <v>12</v>
      </c>
      <c r="E18" s="258" t="s">
        <v>346</v>
      </c>
      <c r="F18" s="370">
        <v>800</v>
      </c>
      <c r="G18" s="454">
        <v>985150</v>
      </c>
      <c r="H18" s="341">
        <v>985153</v>
      </c>
      <c r="I18" s="429">
        <f>G18-H18</f>
        <v>-3</v>
      </c>
      <c r="J18" s="429">
        <f t="shared" si="1"/>
        <v>-2400</v>
      </c>
      <c r="K18" s="429">
        <f t="shared" si="2"/>
        <v>-0.0024</v>
      </c>
      <c r="L18" s="454">
        <v>988976</v>
      </c>
      <c r="M18" s="341">
        <v>990344</v>
      </c>
      <c r="N18" s="426">
        <f>L18-M18</f>
        <v>-1368</v>
      </c>
      <c r="O18" s="426">
        <f t="shared" si="4"/>
        <v>-1094400</v>
      </c>
      <c r="P18" s="426">
        <f t="shared" si="5"/>
        <v>-1.0944</v>
      </c>
      <c r="Q18" s="466"/>
    </row>
    <row r="19" spans="1:17" ht="18" customHeight="1">
      <c r="A19" s="163">
        <v>9</v>
      </c>
      <c r="B19" s="361" t="s">
        <v>388</v>
      </c>
      <c r="C19" s="364">
        <v>4864993</v>
      </c>
      <c r="D19" s="169" t="s">
        <v>12</v>
      </c>
      <c r="E19" s="258" t="s">
        <v>346</v>
      </c>
      <c r="F19" s="370">
        <v>800</v>
      </c>
      <c r="G19" s="454">
        <v>991361</v>
      </c>
      <c r="H19" s="341">
        <v>991363</v>
      </c>
      <c r="I19" s="429">
        <f>G19-H19</f>
        <v>-2</v>
      </c>
      <c r="J19" s="429">
        <f t="shared" si="1"/>
        <v>-1600</v>
      </c>
      <c r="K19" s="429">
        <f t="shared" si="2"/>
        <v>-0.0016</v>
      </c>
      <c r="L19" s="454">
        <v>995102</v>
      </c>
      <c r="M19" s="341">
        <v>995758</v>
      </c>
      <c r="N19" s="426">
        <f>L19-M19</f>
        <v>-656</v>
      </c>
      <c r="O19" s="426">
        <f t="shared" si="4"/>
        <v>-524800</v>
      </c>
      <c r="P19" s="426">
        <f t="shared" si="5"/>
        <v>-0.5248</v>
      </c>
      <c r="Q19" s="501"/>
    </row>
    <row r="20" spans="1:17" ht="15.75" customHeight="1">
      <c r="A20" s="163">
        <v>10</v>
      </c>
      <c r="B20" s="361" t="s">
        <v>432</v>
      </c>
      <c r="C20" s="364">
        <v>5128447</v>
      </c>
      <c r="D20" s="169" t="s">
        <v>12</v>
      </c>
      <c r="E20" s="258" t="s">
        <v>346</v>
      </c>
      <c r="F20" s="370">
        <v>800</v>
      </c>
      <c r="G20" s="454">
        <v>980126</v>
      </c>
      <c r="H20" s="341">
        <v>980127</v>
      </c>
      <c r="I20" s="276">
        <f>G20-H20</f>
        <v>-1</v>
      </c>
      <c r="J20" s="276">
        <f t="shared" si="1"/>
        <v>-800</v>
      </c>
      <c r="K20" s="276">
        <f t="shared" si="2"/>
        <v>-0.0008</v>
      </c>
      <c r="L20" s="454">
        <v>995000</v>
      </c>
      <c r="M20" s="341">
        <v>994716</v>
      </c>
      <c r="N20" s="341">
        <f>L20-M20</f>
        <v>284</v>
      </c>
      <c r="O20" s="341">
        <f t="shared" si="4"/>
        <v>227200</v>
      </c>
      <c r="P20" s="341">
        <f t="shared" si="5"/>
        <v>0.2272</v>
      </c>
      <c r="Q20" s="501"/>
    </row>
    <row r="21" spans="1:17" ht="18" customHeight="1">
      <c r="A21" s="163"/>
      <c r="B21" s="171" t="s">
        <v>379</v>
      </c>
      <c r="C21" s="165"/>
      <c r="D21" s="169"/>
      <c r="E21" s="258"/>
      <c r="F21" s="170"/>
      <c r="G21" s="107"/>
      <c r="H21" s="400"/>
      <c r="I21" s="429"/>
      <c r="J21" s="429"/>
      <c r="K21" s="429"/>
      <c r="L21" s="401"/>
      <c r="M21" s="400"/>
      <c r="N21" s="426"/>
      <c r="O21" s="426"/>
      <c r="P21" s="426"/>
      <c r="Q21" s="466"/>
    </row>
    <row r="22" spans="1:17" ht="18" customHeight="1">
      <c r="A22" s="163">
        <v>11</v>
      </c>
      <c r="B22" s="164" t="s">
        <v>197</v>
      </c>
      <c r="C22" s="165">
        <v>4865161</v>
      </c>
      <c r="D22" s="166" t="s">
        <v>12</v>
      </c>
      <c r="E22" s="258" t="s">
        <v>346</v>
      </c>
      <c r="F22" s="170">
        <v>50</v>
      </c>
      <c r="G22" s="454">
        <v>999860</v>
      </c>
      <c r="H22" s="341">
        <v>999911</v>
      </c>
      <c r="I22" s="429">
        <f aca="true" t="shared" si="6" ref="I22:I29">G22-H22</f>
        <v>-51</v>
      </c>
      <c r="J22" s="429">
        <f>$F22*I22</f>
        <v>-2550</v>
      </c>
      <c r="K22" s="429">
        <f>J22/1000000</f>
        <v>-0.00255</v>
      </c>
      <c r="L22" s="454">
        <v>7045</v>
      </c>
      <c r="M22" s="341">
        <v>5664</v>
      </c>
      <c r="N22" s="426">
        <f aca="true" t="shared" si="7" ref="N22:N29">L22-M22</f>
        <v>1381</v>
      </c>
      <c r="O22" s="426">
        <f>$F22*N22</f>
        <v>69050</v>
      </c>
      <c r="P22" s="426">
        <f>O22/1000000</f>
        <v>0.06905</v>
      </c>
      <c r="Q22" s="466"/>
    </row>
    <row r="23" spans="1:17" ht="13.5" customHeight="1">
      <c r="A23" s="163">
        <v>12</v>
      </c>
      <c r="B23" s="164" t="s">
        <v>198</v>
      </c>
      <c r="C23" s="165">
        <v>4865131</v>
      </c>
      <c r="D23" s="169" t="s">
        <v>12</v>
      </c>
      <c r="E23" s="258" t="s">
        <v>346</v>
      </c>
      <c r="F23" s="170">
        <v>75</v>
      </c>
      <c r="G23" s="454">
        <v>993081</v>
      </c>
      <c r="H23" s="341">
        <v>993060</v>
      </c>
      <c r="I23" s="480">
        <f t="shared" si="6"/>
        <v>21</v>
      </c>
      <c r="J23" s="480">
        <f aca="true" t="shared" si="8" ref="J23:J29">$F23*I23</f>
        <v>1575</v>
      </c>
      <c r="K23" s="480">
        <f aca="true" t="shared" si="9" ref="K23:K29">J23/1000000</f>
        <v>0.001575</v>
      </c>
      <c r="L23" s="454">
        <v>12819</v>
      </c>
      <c r="M23" s="341">
        <v>10548</v>
      </c>
      <c r="N23" s="276">
        <f t="shared" si="7"/>
        <v>2271</v>
      </c>
      <c r="O23" s="276">
        <f aca="true" t="shared" si="10" ref="O23:O29">$F23*N23</f>
        <v>170325</v>
      </c>
      <c r="P23" s="276">
        <f aca="true" t="shared" si="11" ref="P23:P29">O23/1000000</f>
        <v>0.170325</v>
      </c>
      <c r="Q23" s="466"/>
    </row>
    <row r="24" spans="1:17" ht="18" customHeight="1">
      <c r="A24" s="163">
        <v>13</v>
      </c>
      <c r="B24" s="167" t="s">
        <v>199</v>
      </c>
      <c r="C24" s="165">
        <v>4902512</v>
      </c>
      <c r="D24" s="169" t="s">
        <v>12</v>
      </c>
      <c r="E24" s="258" t="s">
        <v>346</v>
      </c>
      <c r="F24" s="170">
        <v>500</v>
      </c>
      <c r="G24" s="454">
        <v>51</v>
      </c>
      <c r="H24" s="341">
        <v>22</v>
      </c>
      <c r="I24" s="429">
        <f t="shared" si="6"/>
        <v>29</v>
      </c>
      <c r="J24" s="429">
        <f t="shared" si="8"/>
        <v>14500</v>
      </c>
      <c r="K24" s="429">
        <f t="shared" si="9"/>
        <v>0.0145</v>
      </c>
      <c r="L24" s="454">
        <v>1701</v>
      </c>
      <c r="M24" s="341">
        <v>1263</v>
      </c>
      <c r="N24" s="426">
        <f t="shared" si="7"/>
        <v>438</v>
      </c>
      <c r="O24" s="426">
        <f t="shared" si="10"/>
        <v>219000</v>
      </c>
      <c r="P24" s="426">
        <f t="shared" si="11"/>
        <v>0.219</v>
      </c>
      <c r="Q24" s="466"/>
    </row>
    <row r="25" spans="1:17" ht="18" customHeight="1">
      <c r="A25" s="163">
        <v>14</v>
      </c>
      <c r="B25" s="164" t="s">
        <v>200</v>
      </c>
      <c r="C25" s="165">
        <v>4865178</v>
      </c>
      <c r="D25" s="169" t="s">
        <v>12</v>
      </c>
      <c r="E25" s="258" t="s">
        <v>346</v>
      </c>
      <c r="F25" s="170">
        <v>375</v>
      </c>
      <c r="G25" s="454">
        <v>998959</v>
      </c>
      <c r="H25" s="341">
        <v>998964</v>
      </c>
      <c r="I25" s="429">
        <f t="shared" si="6"/>
        <v>-5</v>
      </c>
      <c r="J25" s="429">
        <f t="shared" si="8"/>
        <v>-1875</v>
      </c>
      <c r="K25" s="429">
        <f t="shared" si="9"/>
        <v>-0.001875</v>
      </c>
      <c r="L25" s="454">
        <v>2618</v>
      </c>
      <c r="M25" s="341">
        <v>2875</v>
      </c>
      <c r="N25" s="426">
        <f t="shared" si="7"/>
        <v>-257</v>
      </c>
      <c r="O25" s="426">
        <f t="shared" si="10"/>
        <v>-96375</v>
      </c>
      <c r="P25" s="426">
        <f t="shared" si="11"/>
        <v>-0.096375</v>
      </c>
      <c r="Q25" s="466"/>
    </row>
    <row r="26" spans="1:17" ht="18" customHeight="1">
      <c r="A26" s="163">
        <v>15</v>
      </c>
      <c r="B26" s="164" t="s">
        <v>201</v>
      </c>
      <c r="C26" s="165">
        <v>4865128</v>
      </c>
      <c r="D26" s="169" t="s">
        <v>12</v>
      </c>
      <c r="E26" s="258" t="s">
        <v>346</v>
      </c>
      <c r="F26" s="170">
        <v>100</v>
      </c>
      <c r="G26" s="454">
        <v>989304</v>
      </c>
      <c r="H26" s="341">
        <v>989304</v>
      </c>
      <c r="I26" s="429">
        <f t="shared" si="6"/>
        <v>0</v>
      </c>
      <c r="J26" s="429">
        <f t="shared" si="8"/>
        <v>0</v>
      </c>
      <c r="K26" s="429">
        <f t="shared" si="9"/>
        <v>0</v>
      </c>
      <c r="L26" s="454">
        <v>327411</v>
      </c>
      <c r="M26" s="341">
        <v>323136</v>
      </c>
      <c r="N26" s="426">
        <f t="shared" si="7"/>
        <v>4275</v>
      </c>
      <c r="O26" s="426">
        <f t="shared" si="10"/>
        <v>427500</v>
      </c>
      <c r="P26" s="426">
        <f t="shared" si="11"/>
        <v>0.4275</v>
      </c>
      <c r="Q26" s="466"/>
    </row>
    <row r="27" spans="1:17" ht="18" customHeight="1">
      <c r="A27" s="163">
        <v>16</v>
      </c>
      <c r="B27" s="164" t="s">
        <v>202</v>
      </c>
      <c r="C27" s="165">
        <v>4865159</v>
      </c>
      <c r="D27" s="166" t="s">
        <v>12</v>
      </c>
      <c r="E27" s="258" t="s">
        <v>346</v>
      </c>
      <c r="F27" s="170">
        <v>75</v>
      </c>
      <c r="G27" s="454">
        <v>1000065</v>
      </c>
      <c r="H27" s="341">
        <v>999922</v>
      </c>
      <c r="I27" s="429">
        <f t="shared" si="6"/>
        <v>143</v>
      </c>
      <c r="J27" s="429">
        <f t="shared" si="8"/>
        <v>10725</v>
      </c>
      <c r="K27" s="429">
        <f t="shared" si="9"/>
        <v>0.010725</v>
      </c>
      <c r="L27" s="454">
        <v>8073</v>
      </c>
      <c r="M27" s="341">
        <v>659</v>
      </c>
      <c r="N27" s="426">
        <f t="shared" si="7"/>
        <v>7414</v>
      </c>
      <c r="O27" s="426">
        <f t="shared" si="10"/>
        <v>556050</v>
      </c>
      <c r="P27" s="426">
        <f t="shared" si="11"/>
        <v>0.55605</v>
      </c>
      <c r="Q27" s="466"/>
    </row>
    <row r="28" spans="1:17" ht="18" customHeight="1">
      <c r="A28" s="163">
        <v>17</v>
      </c>
      <c r="B28" s="164" t="s">
        <v>203</v>
      </c>
      <c r="C28" s="165">
        <v>4865130</v>
      </c>
      <c r="D28" s="169" t="s">
        <v>12</v>
      </c>
      <c r="E28" s="258" t="s">
        <v>346</v>
      </c>
      <c r="F28" s="170">
        <v>100</v>
      </c>
      <c r="G28" s="454">
        <v>3487</v>
      </c>
      <c r="H28" s="341">
        <v>3404</v>
      </c>
      <c r="I28" s="429">
        <f t="shared" si="6"/>
        <v>83</v>
      </c>
      <c r="J28" s="429">
        <f t="shared" si="8"/>
        <v>8300</v>
      </c>
      <c r="K28" s="429">
        <f t="shared" si="9"/>
        <v>0.0083</v>
      </c>
      <c r="L28" s="454">
        <v>265933</v>
      </c>
      <c r="M28" s="341">
        <v>265252</v>
      </c>
      <c r="N28" s="426">
        <f t="shared" si="7"/>
        <v>681</v>
      </c>
      <c r="O28" s="426">
        <f t="shared" si="10"/>
        <v>68100</v>
      </c>
      <c r="P28" s="426">
        <f t="shared" si="11"/>
        <v>0.0681</v>
      </c>
      <c r="Q28" s="466"/>
    </row>
    <row r="29" spans="1:17" ht="18" customHeight="1">
      <c r="A29" s="163">
        <v>18</v>
      </c>
      <c r="B29" s="164" t="s">
        <v>204</v>
      </c>
      <c r="C29" s="165">
        <v>4865132</v>
      </c>
      <c r="D29" s="169" t="s">
        <v>12</v>
      </c>
      <c r="E29" s="258" t="s">
        <v>346</v>
      </c>
      <c r="F29" s="170">
        <v>100</v>
      </c>
      <c r="G29" s="454">
        <v>83109</v>
      </c>
      <c r="H29" s="341">
        <v>82931</v>
      </c>
      <c r="I29" s="429">
        <f t="shared" si="6"/>
        <v>178</v>
      </c>
      <c r="J29" s="429">
        <f t="shared" si="8"/>
        <v>17800</v>
      </c>
      <c r="K29" s="429">
        <f t="shared" si="9"/>
        <v>0.0178</v>
      </c>
      <c r="L29" s="454">
        <v>734934</v>
      </c>
      <c r="M29" s="341">
        <v>731169</v>
      </c>
      <c r="N29" s="426">
        <f t="shared" si="7"/>
        <v>3765</v>
      </c>
      <c r="O29" s="426">
        <f t="shared" si="10"/>
        <v>376500</v>
      </c>
      <c r="P29" s="426">
        <f t="shared" si="11"/>
        <v>0.3765</v>
      </c>
      <c r="Q29" s="467"/>
    </row>
    <row r="30" spans="1:17" ht="18" customHeight="1">
      <c r="A30" s="163"/>
      <c r="B30" s="172" t="s">
        <v>205</v>
      </c>
      <c r="C30" s="165"/>
      <c r="D30" s="169"/>
      <c r="E30" s="258"/>
      <c r="F30" s="170"/>
      <c r="G30" s="107"/>
      <c r="H30" s="400"/>
      <c r="I30" s="429"/>
      <c r="J30" s="429"/>
      <c r="K30" s="429"/>
      <c r="L30" s="401"/>
      <c r="M30" s="400"/>
      <c r="N30" s="426"/>
      <c r="O30" s="426"/>
      <c r="P30" s="426"/>
      <c r="Q30" s="466"/>
    </row>
    <row r="31" spans="1:17" ht="18" customHeight="1">
      <c r="A31" s="163">
        <v>19</v>
      </c>
      <c r="B31" s="164" t="s">
        <v>206</v>
      </c>
      <c r="C31" s="165">
        <v>4865037</v>
      </c>
      <c r="D31" s="169" t="s">
        <v>12</v>
      </c>
      <c r="E31" s="258" t="s">
        <v>346</v>
      </c>
      <c r="F31" s="170">
        <v>1000</v>
      </c>
      <c r="G31" s="454">
        <v>999203</v>
      </c>
      <c r="H31" s="341">
        <v>999165</v>
      </c>
      <c r="I31" s="429">
        <f>G31-H31</f>
        <v>38</v>
      </c>
      <c r="J31" s="429">
        <f>$F31*I31</f>
        <v>38000</v>
      </c>
      <c r="K31" s="429">
        <f>J31/1000000</f>
        <v>0.038</v>
      </c>
      <c r="L31" s="454">
        <v>101993</v>
      </c>
      <c r="M31" s="341">
        <v>101807</v>
      </c>
      <c r="N31" s="426">
        <f>L31-M31</f>
        <v>186</v>
      </c>
      <c r="O31" s="426">
        <f>$F31*N31</f>
        <v>186000</v>
      </c>
      <c r="P31" s="426">
        <f>O31/1000000</f>
        <v>0.186</v>
      </c>
      <c r="Q31" s="466"/>
    </row>
    <row r="32" spans="1:17" ht="18" customHeight="1">
      <c r="A32" s="163">
        <v>20</v>
      </c>
      <c r="B32" s="164" t="s">
        <v>207</v>
      </c>
      <c r="C32" s="165">
        <v>4865038</v>
      </c>
      <c r="D32" s="169" t="s">
        <v>12</v>
      </c>
      <c r="E32" s="258" t="s">
        <v>346</v>
      </c>
      <c r="F32" s="170">
        <v>1000</v>
      </c>
      <c r="G32" s="454">
        <v>997570</v>
      </c>
      <c r="H32" s="341">
        <v>997528</v>
      </c>
      <c r="I32" s="429">
        <f>G32-H32</f>
        <v>42</v>
      </c>
      <c r="J32" s="429">
        <f>$F32*I32</f>
        <v>42000</v>
      </c>
      <c r="K32" s="429">
        <f>J32/1000000</f>
        <v>0.042</v>
      </c>
      <c r="L32" s="454">
        <v>45103</v>
      </c>
      <c r="M32" s="341">
        <v>44823</v>
      </c>
      <c r="N32" s="426">
        <f>L32-M32</f>
        <v>280</v>
      </c>
      <c r="O32" s="426">
        <f>$F32*N32</f>
        <v>280000</v>
      </c>
      <c r="P32" s="426">
        <f>O32/1000000</f>
        <v>0.28</v>
      </c>
      <c r="Q32" s="466"/>
    </row>
    <row r="33" spans="1:17" ht="18" customHeight="1">
      <c r="A33" s="163">
        <v>21</v>
      </c>
      <c r="B33" s="164" t="s">
        <v>208</v>
      </c>
      <c r="C33" s="165">
        <v>4865039</v>
      </c>
      <c r="D33" s="169" t="s">
        <v>12</v>
      </c>
      <c r="E33" s="258" t="s">
        <v>346</v>
      </c>
      <c r="F33" s="170">
        <v>1100</v>
      </c>
      <c r="G33" s="454">
        <v>998008</v>
      </c>
      <c r="H33" s="341">
        <v>998043</v>
      </c>
      <c r="I33" s="429">
        <f>G33-H33</f>
        <v>-35</v>
      </c>
      <c r="J33" s="429">
        <f>$F33*I33</f>
        <v>-38500</v>
      </c>
      <c r="K33" s="429">
        <f>J33/1000000</f>
        <v>-0.0385</v>
      </c>
      <c r="L33" s="454">
        <v>143793</v>
      </c>
      <c r="M33" s="341">
        <v>143437</v>
      </c>
      <c r="N33" s="426">
        <f>L33-M33</f>
        <v>356</v>
      </c>
      <c r="O33" s="426">
        <f>$F33*N33</f>
        <v>391600</v>
      </c>
      <c r="P33" s="426">
        <f>O33/1000000</f>
        <v>0.3916</v>
      </c>
      <c r="Q33" s="466"/>
    </row>
    <row r="34" spans="1:17" ht="18" customHeight="1">
      <c r="A34" s="163">
        <v>22</v>
      </c>
      <c r="B34" s="167" t="s">
        <v>209</v>
      </c>
      <c r="C34" s="165">
        <v>4865040</v>
      </c>
      <c r="D34" s="169" t="s">
        <v>12</v>
      </c>
      <c r="E34" s="258" t="s">
        <v>346</v>
      </c>
      <c r="F34" s="170">
        <v>1000</v>
      </c>
      <c r="G34" s="454">
        <v>2838</v>
      </c>
      <c r="H34" s="341">
        <v>2842</v>
      </c>
      <c r="I34" s="480">
        <f>G34-H34</f>
        <v>-4</v>
      </c>
      <c r="J34" s="480">
        <f>$F34*I34</f>
        <v>-4000</v>
      </c>
      <c r="K34" s="480">
        <f>J34/1000000</f>
        <v>-0.004</v>
      </c>
      <c r="L34" s="454">
        <v>59425</v>
      </c>
      <c r="M34" s="341">
        <v>59296</v>
      </c>
      <c r="N34" s="276">
        <f>L34-M34</f>
        <v>129</v>
      </c>
      <c r="O34" s="276">
        <f>$F34*N34</f>
        <v>129000</v>
      </c>
      <c r="P34" s="276">
        <f>O34/1000000</f>
        <v>0.129</v>
      </c>
      <c r="Q34" s="466"/>
    </row>
    <row r="35" spans="1:17" ht="18" customHeight="1">
      <c r="A35" s="163"/>
      <c r="B35" s="172"/>
      <c r="C35" s="165"/>
      <c r="D35" s="169"/>
      <c r="E35" s="258"/>
      <c r="F35" s="170"/>
      <c r="G35" s="107"/>
      <c r="H35" s="400"/>
      <c r="I35" s="429"/>
      <c r="J35" s="429"/>
      <c r="K35" s="650">
        <f>SUM(K31:K34)</f>
        <v>0.037500000000000006</v>
      </c>
      <c r="L35" s="401"/>
      <c r="M35" s="400"/>
      <c r="N35" s="426"/>
      <c r="O35" s="426"/>
      <c r="P35" s="651">
        <f>SUM(P31:P34)</f>
        <v>0.9866</v>
      </c>
      <c r="Q35" s="466"/>
    </row>
    <row r="36" spans="1:17" ht="18" customHeight="1">
      <c r="A36" s="163"/>
      <c r="B36" s="171" t="s">
        <v>119</v>
      </c>
      <c r="C36" s="165"/>
      <c r="D36" s="166"/>
      <c r="E36" s="258"/>
      <c r="F36" s="170"/>
      <c r="G36" s="107"/>
      <c r="H36" s="400"/>
      <c r="I36" s="429"/>
      <c r="J36" s="429"/>
      <c r="K36" s="429"/>
      <c r="L36" s="401"/>
      <c r="M36" s="400"/>
      <c r="N36" s="426"/>
      <c r="O36" s="426"/>
      <c r="P36" s="426"/>
      <c r="Q36" s="466"/>
    </row>
    <row r="37" spans="1:17" ht="18" customHeight="1">
      <c r="A37" s="163">
        <v>23</v>
      </c>
      <c r="B37" s="747" t="s">
        <v>400</v>
      </c>
      <c r="C37" s="165">
        <v>4864955</v>
      </c>
      <c r="D37" s="164" t="s">
        <v>12</v>
      </c>
      <c r="E37" s="164" t="s">
        <v>346</v>
      </c>
      <c r="F37" s="170">
        <v>1000</v>
      </c>
      <c r="G37" s="454">
        <v>999919</v>
      </c>
      <c r="H37" s="341">
        <v>999856</v>
      </c>
      <c r="I37" s="429">
        <f>G37-H37</f>
        <v>63</v>
      </c>
      <c r="J37" s="429">
        <f>$F37*I37</f>
        <v>63000</v>
      </c>
      <c r="K37" s="429">
        <f>J37/1000000</f>
        <v>0.063</v>
      </c>
      <c r="L37" s="454">
        <v>533</v>
      </c>
      <c r="M37" s="341">
        <v>446</v>
      </c>
      <c r="N37" s="426">
        <f>L37-M37</f>
        <v>87</v>
      </c>
      <c r="O37" s="426">
        <f>$F37*N37</f>
        <v>87000</v>
      </c>
      <c r="P37" s="426">
        <f>O37/1000000</f>
        <v>0.087</v>
      </c>
      <c r="Q37" s="744"/>
    </row>
    <row r="38" spans="1:17" ht="18">
      <c r="A38" s="163">
        <v>24</v>
      </c>
      <c r="B38" s="164" t="s">
        <v>181</v>
      </c>
      <c r="C38" s="165">
        <v>4864820</v>
      </c>
      <c r="D38" s="169" t="s">
        <v>12</v>
      </c>
      <c r="E38" s="258" t="s">
        <v>346</v>
      </c>
      <c r="F38" s="170">
        <v>160</v>
      </c>
      <c r="G38" s="454">
        <v>1889</v>
      </c>
      <c r="H38" s="341">
        <v>1886</v>
      </c>
      <c r="I38" s="429">
        <f>G38-H38</f>
        <v>3</v>
      </c>
      <c r="J38" s="429">
        <f>$F38*I38</f>
        <v>480</v>
      </c>
      <c r="K38" s="429">
        <f>J38/1000000</f>
        <v>0.00048</v>
      </c>
      <c r="L38" s="454">
        <v>2370</v>
      </c>
      <c r="M38" s="341">
        <v>1696</v>
      </c>
      <c r="N38" s="426">
        <f>L38-M38</f>
        <v>674</v>
      </c>
      <c r="O38" s="426">
        <f>$F38*N38</f>
        <v>107840</v>
      </c>
      <c r="P38" s="426">
        <f>O38/1000000</f>
        <v>0.10784</v>
      </c>
      <c r="Q38" s="463"/>
    </row>
    <row r="39" spans="1:17" ht="18" customHeight="1">
      <c r="A39" s="163">
        <v>25</v>
      </c>
      <c r="B39" s="167" t="s">
        <v>182</v>
      </c>
      <c r="C39" s="165">
        <v>4865142</v>
      </c>
      <c r="D39" s="169" t="s">
        <v>12</v>
      </c>
      <c r="E39" s="258" t="s">
        <v>346</v>
      </c>
      <c r="F39" s="170">
        <v>1000</v>
      </c>
      <c r="G39" s="454">
        <v>907050</v>
      </c>
      <c r="H39" s="341">
        <v>907043</v>
      </c>
      <c r="I39" s="429">
        <f>G39-H39</f>
        <v>7</v>
      </c>
      <c r="J39" s="429">
        <f>$F39*I39</f>
        <v>7000</v>
      </c>
      <c r="K39" s="429">
        <f>J39/1000000</f>
        <v>0.007</v>
      </c>
      <c r="L39" s="454">
        <v>61937</v>
      </c>
      <c r="M39" s="341">
        <v>61737</v>
      </c>
      <c r="N39" s="426">
        <f>L39-M39</f>
        <v>200</v>
      </c>
      <c r="O39" s="426">
        <f>$F39*N39</f>
        <v>200000</v>
      </c>
      <c r="P39" s="426">
        <f>O39/1000000</f>
        <v>0.2</v>
      </c>
      <c r="Q39" s="473"/>
    </row>
    <row r="40" spans="1:17" ht="18" customHeight="1">
      <c r="A40" s="163">
        <v>26</v>
      </c>
      <c r="B40" s="167" t="s">
        <v>408</v>
      </c>
      <c r="C40" s="165">
        <v>4864961</v>
      </c>
      <c r="D40" s="169" t="s">
        <v>12</v>
      </c>
      <c r="E40" s="258" t="s">
        <v>346</v>
      </c>
      <c r="F40" s="170">
        <v>1000</v>
      </c>
      <c r="G40" s="454">
        <v>998957</v>
      </c>
      <c r="H40" s="341">
        <v>998973</v>
      </c>
      <c r="I40" s="480">
        <f>G40-H40</f>
        <v>-16</v>
      </c>
      <c r="J40" s="480">
        <f>$F40*I40</f>
        <v>-16000</v>
      </c>
      <c r="K40" s="480">
        <f>J40/1000000</f>
        <v>-0.016</v>
      </c>
      <c r="L40" s="454">
        <v>999827</v>
      </c>
      <c r="M40" s="341">
        <v>999882</v>
      </c>
      <c r="N40" s="276">
        <f>L40-M40</f>
        <v>-55</v>
      </c>
      <c r="O40" s="276">
        <f>$F40*N40</f>
        <v>-55000</v>
      </c>
      <c r="P40" s="276">
        <f>O40/1000000</f>
        <v>-0.055</v>
      </c>
      <c r="Q40" s="463"/>
    </row>
    <row r="41" spans="1:17" ht="18" customHeight="1">
      <c r="A41" s="163"/>
      <c r="B41" s="172" t="s">
        <v>186</v>
      </c>
      <c r="C41" s="165"/>
      <c r="D41" s="169"/>
      <c r="E41" s="258"/>
      <c r="F41" s="170"/>
      <c r="G41" s="107"/>
      <c r="H41" s="400"/>
      <c r="I41" s="429"/>
      <c r="J41" s="429"/>
      <c r="K41" s="429"/>
      <c r="L41" s="401"/>
      <c r="M41" s="400"/>
      <c r="N41" s="426"/>
      <c r="O41" s="426"/>
      <c r="P41" s="426"/>
      <c r="Q41" s="502"/>
    </row>
    <row r="42" spans="1:17" ht="17.25" customHeight="1">
      <c r="A42" s="163">
        <v>27</v>
      </c>
      <c r="B42" s="164" t="s">
        <v>399</v>
      </c>
      <c r="C42" s="165">
        <v>4864892</v>
      </c>
      <c r="D42" s="169" t="s">
        <v>12</v>
      </c>
      <c r="E42" s="258" t="s">
        <v>346</v>
      </c>
      <c r="F42" s="170">
        <v>-500</v>
      </c>
      <c r="G42" s="340">
        <v>999175</v>
      </c>
      <c r="H42" s="341">
        <v>999175</v>
      </c>
      <c r="I42" s="429">
        <f>G42-H42</f>
        <v>0</v>
      </c>
      <c r="J42" s="429">
        <f>$F42*I42</f>
        <v>0</v>
      </c>
      <c r="K42" s="429">
        <f>J42/1000000</f>
        <v>0</v>
      </c>
      <c r="L42" s="340">
        <v>16668</v>
      </c>
      <c r="M42" s="341">
        <v>16688</v>
      </c>
      <c r="N42" s="426">
        <f>L42-M42</f>
        <v>-20</v>
      </c>
      <c r="O42" s="426">
        <f>$F42*N42</f>
        <v>10000</v>
      </c>
      <c r="P42" s="426">
        <f>O42/1000000</f>
        <v>0.01</v>
      </c>
      <c r="Q42" s="502"/>
    </row>
    <row r="43" spans="1:17" ht="17.25" customHeight="1">
      <c r="A43" s="163">
        <v>28</v>
      </c>
      <c r="B43" s="164" t="s">
        <v>402</v>
      </c>
      <c r="C43" s="165">
        <v>4865048</v>
      </c>
      <c r="D43" s="169" t="s">
        <v>12</v>
      </c>
      <c r="E43" s="258" t="s">
        <v>346</v>
      </c>
      <c r="F43" s="168">
        <v>-250</v>
      </c>
      <c r="G43" s="340">
        <v>999871</v>
      </c>
      <c r="H43" s="341">
        <v>999871</v>
      </c>
      <c r="I43" s="480">
        <f>G43-H43</f>
        <v>0</v>
      </c>
      <c r="J43" s="480">
        <f>$F43*I43</f>
        <v>0</v>
      </c>
      <c r="K43" s="480">
        <f>J43/1000000</f>
        <v>0</v>
      </c>
      <c r="L43" s="340">
        <v>999880</v>
      </c>
      <c r="M43" s="341">
        <v>999880</v>
      </c>
      <c r="N43" s="276">
        <f>L43-M43</f>
        <v>0</v>
      </c>
      <c r="O43" s="276">
        <f>$F43*N43</f>
        <v>0</v>
      </c>
      <c r="P43" s="276">
        <f>O43/1000000</f>
        <v>0</v>
      </c>
      <c r="Q43" s="502"/>
    </row>
    <row r="44" spans="1:17" ht="17.25" customHeight="1">
      <c r="A44" s="163">
        <v>29</v>
      </c>
      <c r="B44" s="164" t="s">
        <v>119</v>
      </c>
      <c r="C44" s="165">
        <v>4902508</v>
      </c>
      <c r="D44" s="169" t="s">
        <v>12</v>
      </c>
      <c r="E44" s="258" t="s">
        <v>346</v>
      </c>
      <c r="F44" s="165">
        <v>833.33</v>
      </c>
      <c r="G44" s="340">
        <v>0</v>
      </c>
      <c r="H44" s="341">
        <v>0</v>
      </c>
      <c r="I44" s="429">
        <f>G44-H44</f>
        <v>0</v>
      </c>
      <c r="J44" s="429">
        <f>$F44*I44</f>
        <v>0</v>
      </c>
      <c r="K44" s="429">
        <f>J44/1000000</f>
        <v>0</v>
      </c>
      <c r="L44" s="340">
        <v>999580</v>
      </c>
      <c r="M44" s="341">
        <v>999580</v>
      </c>
      <c r="N44" s="426">
        <f>L44-M44</f>
        <v>0</v>
      </c>
      <c r="O44" s="426">
        <f>$F44*N44</f>
        <v>0</v>
      </c>
      <c r="P44" s="426">
        <f>O44/1000000</f>
        <v>0</v>
      </c>
      <c r="Q44" s="502"/>
    </row>
    <row r="45" spans="1:17" ht="16.5" customHeight="1" thickBot="1">
      <c r="A45" s="163"/>
      <c r="B45" s="457"/>
      <c r="C45" s="457"/>
      <c r="D45" s="457"/>
      <c r="E45" s="457"/>
      <c r="F45" s="179"/>
      <c r="G45" s="180"/>
      <c r="H45" s="457"/>
      <c r="I45" s="457"/>
      <c r="J45" s="457"/>
      <c r="K45" s="179"/>
      <c r="L45" s="180"/>
      <c r="M45" s="457"/>
      <c r="N45" s="457"/>
      <c r="O45" s="457"/>
      <c r="P45" s="179"/>
      <c r="Q45" s="180"/>
    </row>
    <row r="46" spans="1:17" ht="18" customHeight="1" thickTop="1">
      <c r="A46" s="162"/>
      <c r="B46" s="164"/>
      <c r="C46" s="165"/>
      <c r="D46" s="166"/>
      <c r="E46" s="258"/>
      <c r="F46" s="165"/>
      <c r="G46" s="165"/>
      <c r="H46" s="400"/>
      <c r="I46" s="400"/>
      <c r="J46" s="400"/>
      <c r="K46" s="400"/>
      <c r="L46" s="524"/>
      <c r="M46" s="400"/>
      <c r="N46" s="400"/>
      <c r="O46" s="400"/>
      <c r="P46" s="400"/>
      <c r="Q46" s="474"/>
    </row>
    <row r="47" spans="1:17" ht="21" customHeight="1" thickBot="1">
      <c r="A47" s="183"/>
      <c r="B47" s="403"/>
      <c r="C47" s="176"/>
      <c r="D47" s="178"/>
      <c r="E47" s="175"/>
      <c r="F47" s="176"/>
      <c r="G47" s="176"/>
      <c r="H47" s="525"/>
      <c r="I47" s="525"/>
      <c r="J47" s="525"/>
      <c r="K47" s="525"/>
      <c r="L47" s="525"/>
      <c r="M47" s="525"/>
      <c r="N47" s="525"/>
      <c r="O47" s="525"/>
      <c r="P47" s="525"/>
      <c r="Q47" s="526" t="str">
        <f>NDPL!Q1</f>
        <v>JULY -2017</v>
      </c>
    </row>
    <row r="48" spans="1:17" ht="21.75" customHeight="1" thickTop="1">
      <c r="A48" s="160"/>
      <c r="B48" s="406" t="s">
        <v>348</v>
      </c>
      <c r="C48" s="165"/>
      <c r="D48" s="166"/>
      <c r="E48" s="258"/>
      <c r="F48" s="165"/>
      <c r="G48" s="407"/>
      <c r="H48" s="400"/>
      <c r="I48" s="400"/>
      <c r="J48" s="400"/>
      <c r="K48" s="400"/>
      <c r="L48" s="407"/>
      <c r="M48" s="400"/>
      <c r="N48" s="400"/>
      <c r="O48" s="400"/>
      <c r="P48" s="527"/>
      <c r="Q48" s="528"/>
    </row>
    <row r="49" spans="1:17" ht="21" customHeight="1">
      <c r="A49" s="163"/>
      <c r="B49" s="456" t="s">
        <v>392</v>
      </c>
      <c r="C49" s="165"/>
      <c r="D49" s="166"/>
      <c r="E49" s="258"/>
      <c r="F49" s="165"/>
      <c r="G49" s="107"/>
      <c r="H49" s="400"/>
      <c r="I49" s="400"/>
      <c r="J49" s="400"/>
      <c r="K49" s="400"/>
      <c r="L49" s="107"/>
      <c r="M49" s="400"/>
      <c r="N49" s="400"/>
      <c r="O49" s="400"/>
      <c r="P49" s="400"/>
      <c r="Q49" s="529"/>
    </row>
    <row r="50" spans="1:17" ht="18">
      <c r="A50" s="163">
        <v>30</v>
      </c>
      <c r="B50" s="164" t="s">
        <v>393</v>
      </c>
      <c r="C50" s="165">
        <v>5128418</v>
      </c>
      <c r="D50" s="169" t="s">
        <v>12</v>
      </c>
      <c r="E50" s="258" t="s">
        <v>346</v>
      </c>
      <c r="F50" s="165">
        <v>-1000</v>
      </c>
      <c r="G50" s="454">
        <v>935984</v>
      </c>
      <c r="H50" s="341">
        <v>936966</v>
      </c>
      <c r="I50" s="426">
        <f>G50-H50</f>
        <v>-982</v>
      </c>
      <c r="J50" s="426">
        <f>$F50*I50</f>
        <v>982000</v>
      </c>
      <c r="K50" s="426">
        <f>J50/1000000</f>
        <v>0.982</v>
      </c>
      <c r="L50" s="454">
        <v>970689</v>
      </c>
      <c r="M50" s="341">
        <v>970785</v>
      </c>
      <c r="N50" s="426">
        <f>L50-M50</f>
        <v>-96</v>
      </c>
      <c r="O50" s="426">
        <f>$F50*N50</f>
        <v>96000</v>
      </c>
      <c r="P50" s="426">
        <f>O50/1000000</f>
        <v>0.096</v>
      </c>
      <c r="Q50" s="530"/>
    </row>
    <row r="51" spans="1:17" ht="18">
      <c r="A51" s="163">
        <v>31</v>
      </c>
      <c r="B51" s="164" t="s">
        <v>404</v>
      </c>
      <c r="C51" s="165">
        <v>5128457</v>
      </c>
      <c r="D51" s="169" t="s">
        <v>12</v>
      </c>
      <c r="E51" s="258" t="s">
        <v>346</v>
      </c>
      <c r="F51" s="165">
        <v>-1000</v>
      </c>
      <c r="G51" s="454">
        <v>979958</v>
      </c>
      <c r="H51" s="341">
        <v>981633</v>
      </c>
      <c r="I51" s="282">
        <f>G51-H51</f>
        <v>-1675</v>
      </c>
      <c r="J51" s="282">
        <f>$F51*I51</f>
        <v>1675000</v>
      </c>
      <c r="K51" s="282">
        <f>J51/1000000</f>
        <v>1.675</v>
      </c>
      <c r="L51" s="454">
        <v>998505</v>
      </c>
      <c r="M51" s="341">
        <v>998749</v>
      </c>
      <c r="N51" s="282">
        <f>L51-M51</f>
        <v>-244</v>
      </c>
      <c r="O51" s="282">
        <f>$F51*N51</f>
        <v>244000</v>
      </c>
      <c r="P51" s="282">
        <f>O51/1000000</f>
        <v>0.244</v>
      </c>
      <c r="Q51" s="530"/>
    </row>
    <row r="52" spans="1:17" ht="18">
      <c r="A52" s="163"/>
      <c r="B52" s="456" t="s">
        <v>396</v>
      </c>
      <c r="C52" s="165"/>
      <c r="D52" s="169"/>
      <c r="E52" s="258"/>
      <c r="F52" s="165"/>
      <c r="G52" s="340"/>
      <c r="H52" s="341"/>
      <c r="I52" s="426"/>
      <c r="J52" s="426"/>
      <c r="K52" s="426"/>
      <c r="L52" s="340"/>
      <c r="M52" s="341"/>
      <c r="N52" s="426"/>
      <c r="O52" s="426"/>
      <c r="P52" s="426"/>
      <c r="Q52" s="530"/>
    </row>
    <row r="53" spans="1:17" ht="18">
      <c r="A53" s="163">
        <v>32</v>
      </c>
      <c r="B53" s="164" t="s">
        <v>393</v>
      </c>
      <c r="C53" s="165">
        <v>4864891</v>
      </c>
      <c r="D53" s="169" t="s">
        <v>12</v>
      </c>
      <c r="E53" s="258" t="s">
        <v>346</v>
      </c>
      <c r="F53" s="165">
        <v>-2000</v>
      </c>
      <c r="G53" s="454">
        <v>997861</v>
      </c>
      <c r="H53" s="341">
        <v>998113</v>
      </c>
      <c r="I53" s="426">
        <f>G53-H53</f>
        <v>-252</v>
      </c>
      <c r="J53" s="426">
        <f>$F53*I53</f>
        <v>504000</v>
      </c>
      <c r="K53" s="426">
        <f>J53/1000000</f>
        <v>0.504</v>
      </c>
      <c r="L53" s="454">
        <v>999769</v>
      </c>
      <c r="M53" s="341">
        <v>999787</v>
      </c>
      <c r="N53" s="426">
        <f>L53-M53</f>
        <v>-18</v>
      </c>
      <c r="O53" s="426">
        <f>$F53*N53</f>
        <v>36000</v>
      </c>
      <c r="P53" s="426">
        <f>O53/1000000</f>
        <v>0.036</v>
      </c>
      <c r="Q53" s="530"/>
    </row>
    <row r="54" spans="1:17" ht="18">
      <c r="A54" s="163">
        <v>33</v>
      </c>
      <c r="B54" s="164" t="s">
        <v>404</v>
      </c>
      <c r="C54" s="165">
        <v>4864925</v>
      </c>
      <c r="D54" s="169" t="s">
        <v>12</v>
      </c>
      <c r="E54" s="258" t="s">
        <v>346</v>
      </c>
      <c r="F54" s="165">
        <v>-1000</v>
      </c>
      <c r="G54" s="454">
        <v>996842</v>
      </c>
      <c r="H54" s="341">
        <v>997379</v>
      </c>
      <c r="I54" s="426">
        <f>G54-H54</f>
        <v>-537</v>
      </c>
      <c r="J54" s="426">
        <f>$F54*I54</f>
        <v>537000</v>
      </c>
      <c r="K54" s="426">
        <f>J54/1000000</f>
        <v>0.537</v>
      </c>
      <c r="L54" s="454">
        <v>999521</v>
      </c>
      <c r="M54" s="341">
        <v>999554</v>
      </c>
      <c r="N54" s="426">
        <f>L54-M54</f>
        <v>-33</v>
      </c>
      <c r="O54" s="426">
        <f>$F54*N54</f>
        <v>33000</v>
      </c>
      <c r="P54" s="426">
        <f>O54/1000000</f>
        <v>0.033</v>
      </c>
      <c r="Q54" s="530"/>
    </row>
    <row r="55" spans="1:17" ht="18" customHeight="1">
      <c r="A55" s="163"/>
      <c r="B55" s="171" t="s">
        <v>187</v>
      </c>
      <c r="C55" s="165"/>
      <c r="D55" s="166"/>
      <c r="E55" s="258"/>
      <c r="F55" s="170"/>
      <c r="G55" s="107"/>
      <c r="H55" s="400"/>
      <c r="I55" s="400"/>
      <c r="J55" s="400"/>
      <c r="K55" s="400"/>
      <c r="L55" s="401"/>
      <c r="M55" s="400"/>
      <c r="N55" s="400"/>
      <c r="O55" s="400"/>
      <c r="P55" s="400"/>
      <c r="Q55" s="466"/>
    </row>
    <row r="56" spans="1:17" ht="18">
      <c r="A56" s="163">
        <v>34</v>
      </c>
      <c r="B56" s="173" t="s">
        <v>211</v>
      </c>
      <c r="C56" s="165">
        <v>4865133</v>
      </c>
      <c r="D56" s="169" t="s">
        <v>12</v>
      </c>
      <c r="E56" s="258" t="s">
        <v>346</v>
      </c>
      <c r="F56" s="170">
        <v>100</v>
      </c>
      <c r="G56" s="340">
        <v>395257</v>
      </c>
      <c r="H56" s="341">
        <v>391999</v>
      </c>
      <c r="I56" s="426">
        <f>G56-H56</f>
        <v>3258</v>
      </c>
      <c r="J56" s="426">
        <f>$F56*I56</f>
        <v>325800</v>
      </c>
      <c r="K56" s="426">
        <f>J56/1000000</f>
        <v>0.3258</v>
      </c>
      <c r="L56" s="340">
        <v>49035</v>
      </c>
      <c r="M56" s="341">
        <v>49028</v>
      </c>
      <c r="N56" s="426">
        <f>L56-M56</f>
        <v>7</v>
      </c>
      <c r="O56" s="426">
        <f>$F56*N56</f>
        <v>700</v>
      </c>
      <c r="P56" s="426">
        <f>O56/1000000</f>
        <v>0.0007</v>
      </c>
      <c r="Q56" s="466"/>
    </row>
    <row r="57" spans="1:17" ht="18" customHeight="1">
      <c r="A57" s="163"/>
      <c r="B57" s="171" t="s">
        <v>189</v>
      </c>
      <c r="C57" s="165"/>
      <c r="D57" s="169"/>
      <c r="E57" s="258"/>
      <c r="F57" s="170"/>
      <c r="G57" s="107"/>
      <c r="H57" s="400"/>
      <c r="I57" s="426"/>
      <c r="J57" s="426"/>
      <c r="K57" s="426"/>
      <c r="L57" s="401"/>
      <c r="M57" s="400"/>
      <c r="N57" s="426"/>
      <c r="O57" s="426"/>
      <c r="P57" s="426"/>
      <c r="Q57" s="466"/>
    </row>
    <row r="58" spans="1:17" ht="18" customHeight="1">
      <c r="A58" s="163">
        <v>35</v>
      </c>
      <c r="B58" s="164" t="s">
        <v>176</v>
      </c>
      <c r="C58" s="165">
        <v>4865076</v>
      </c>
      <c r="D58" s="169" t="s">
        <v>12</v>
      </c>
      <c r="E58" s="258" t="s">
        <v>346</v>
      </c>
      <c r="F58" s="170">
        <v>100</v>
      </c>
      <c r="G58" s="454">
        <v>4959</v>
      </c>
      <c r="H58" s="341">
        <v>4954</v>
      </c>
      <c r="I58" s="426">
        <f>G58-H58</f>
        <v>5</v>
      </c>
      <c r="J58" s="426">
        <f>$F58*I58</f>
        <v>500</v>
      </c>
      <c r="K58" s="426">
        <f>J58/1000000</f>
        <v>0.0005</v>
      </c>
      <c r="L58" s="454">
        <v>29652</v>
      </c>
      <c r="M58" s="341">
        <v>28786</v>
      </c>
      <c r="N58" s="426">
        <f>L58-M58</f>
        <v>866</v>
      </c>
      <c r="O58" s="426">
        <f>$F58*N58</f>
        <v>86600</v>
      </c>
      <c r="P58" s="426">
        <f>O58/1000000</f>
        <v>0.0866</v>
      </c>
      <c r="Q58" s="466"/>
    </row>
    <row r="59" spans="1:17" ht="18" customHeight="1">
      <c r="A59" s="163">
        <v>36</v>
      </c>
      <c r="B59" s="167" t="s">
        <v>190</v>
      </c>
      <c r="C59" s="165">
        <v>4865077</v>
      </c>
      <c r="D59" s="169" t="s">
        <v>12</v>
      </c>
      <c r="E59" s="258" t="s">
        <v>346</v>
      </c>
      <c r="F59" s="170">
        <v>100</v>
      </c>
      <c r="G59" s="107">
        <v>0</v>
      </c>
      <c r="H59" s="400">
        <v>0</v>
      </c>
      <c r="I59" s="426">
        <f>G59-H59</f>
        <v>0</v>
      </c>
      <c r="J59" s="426">
        <f>$F59*I59</f>
        <v>0</v>
      </c>
      <c r="K59" s="426">
        <f>J59/1000000</f>
        <v>0</v>
      </c>
      <c r="L59" s="401">
        <v>0</v>
      </c>
      <c r="M59" s="400">
        <v>0</v>
      </c>
      <c r="N59" s="426">
        <f>L59-M59</f>
        <v>0</v>
      </c>
      <c r="O59" s="426">
        <f>$F59*N59</f>
        <v>0</v>
      </c>
      <c r="P59" s="426">
        <f>O59/1000000</f>
        <v>0</v>
      </c>
      <c r="Q59" s="466"/>
    </row>
    <row r="60" spans="1:17" ht="18" customHeight="1">
      <c r="A60" s="163"/>
      <c r="B60" s="171" t="s">
        <v>170</v>
      </c>
      <c r="C60" s="165"/>
      <c r="D60" s="169"/>
      <c r="E60" s="258"/>
      <c r="F60" s="170"/>
      <c r="G60" s="107"/>
      <c r="H60" s="400"/>
      <c r="I60" s="426"/>
      <c r="J60" s="426"/>
      <c r="K60" s="426"/>
      <c r="L60" s="401"/>
      <c r="M60" s="400"/>
      <c r="N60" s="426"/>
      <c r="O60" s="426"/>
      <c r="P60" s="426"/>
      <c r="Q60" s="466"/>
    </row>
    <row r="61" spans="1:17" ht="18" customHeight="1">
      <c r="A61" s="163">
        <v>37</v>
      </c>
      <c r="B61" s="164" t="s">
        <v>183</v>
      </c>
      <c r="C61" s="165">
        <v>4865093</v>
      </c>
      <c r="D61" s="169" t="s">
        <v>12</v>
      </c>
      <c r="E61" s="258" t="s">
        <v>346</v>
      </c>
      <c r="F61" s="170">
        <v>100</v>
      </c>
      <c r="G61" s="454">
        <v>84316</v>
      </c>
      <c r="H61" s="341">
        <v>82696</v>
      </c>
      <c r="I61" s="426">
        <f>G61-H61</f>
        <v>1620</v>
      </c>
      <c r="J61" s="426">
        <f>$F61*I61</f>
        <v>162000</v>
      </c>
      <c r="K61" s="426">
        <f>J61/1000000</f>
        <v>0.162</v>
      </c>
      <c r="L61" s="454">
        <v>71729</v>
      </c>
      <c r="M61" s="341">
        <v>71728</v>
      </c>
      <c r="N61" s="426">
        <f>L61-M61</f>
        <v>1</v>
      </c>
      <c r="O61" s="426">
        <f>$F61*N61</f>
        <v>100</v>
      </c>
      <c r="P61" s="426">
        <f>O61/1000000</f>
        <v>0.0001</v>
      </c>
      <c r="Q61" s="466"/>
    </row>
    <row r="62" spans="1:17" ht="19.5" customHeight="1">
      <c r="A62" s="163">
        <v>38</v>
      </c>
      <c r="B62" s="167" t="s">
        <v>184</v>
      </c>
      <c r="C62" s="165">
        <v>4865094</v>
      </c>
      <c r="D62" s="169" t="s">
        <v>12</v>
      </c>
      <c r="E62" s="258" t="s">
        <v>346</v>
      </c>
      <c r="F62" s="170">
        <v>100</v>
      </c>
      <c r="G62" s="454">
        <v>97157</v>
      </c>
      <c r="H62" s="341">
        <v>96412</v>
      </c>
      <c r="I62" s="426">
        <f>G62-H62</f>
        <v>745</v>
      </c>
      <c r="J62" s="426">
        <f>$F62*I62</f>
        <v>74500</v>
      </c>
      <c r="K62" s="426">
        <f>J62/1000000</f>
        <v>0.0745</v>
      </c>
      <c r="L62" s="454">
        <v>72341</v>
      </c>
      <c r="M62" s="341">
        <v>72334</v>
      </c>
      <c r="N62" s="426">
        <f>L62-M62</f>
        <v>7</v>
      </c>
      <c r="O62" s="426">
        <f>$F62*N62</f>
        <v>700</v>
      </c>
      <c r="P62" s="426">
        <f>O62/1000000</f>
        <v>0.0007</v>
      </c>
      <c r="Q62" s="466"/>
    </row>
    <row r="63" spans="1:17" ht="22.5" customHeight="1">
      <c r="A63" s="163">
        <v>39</v>
      </c>
      <c r="B63" s="173" t="s">
        <v>210</v>
      </c>
      <c r="C63" s="165">
        <v>5269199</v>
      </c>
      <c r="D63" s="169" t="s">
        <v>12</v>
      </c>
      <c r="E63" s="258" t="s">
        <v>346</v>
      </c>
      <c r="F63" s="170">
        <v>100</v>
      </c>
      <c r="G63" s="454">
        <v>27520</v>
      </c>
      <c r="H63" s="455">
        <v>27529</v>
      </c>
      <c r="I63" s="429">
        <f>G63-H63</f>
        <v>-9</v>
      </c>
      <c r="J63" s="429">
        <f>$F63*I63</f>
        <v>-900</v>
      </c>
      <c r="K63" s="429">
        <f>J63/1000000</f>
        <v>-0.0009</v>
      </c>
      <c r="L63" s="454">
        <v>30597</v>
      </c>
      <c r="M63" s="455">
        <v>29309</v>
      </c>
      <c r="N63" s="429">
        <f>L63-M63</f>
        <v>1288</v>
      </c>
      <c r="O63" s="429">
        <f>$F63*N63</f>
        <v>128800</v>
      </c>
      <c r="P63" s="429">
        <f>O63/1000000</f>
        <v>0.1288</v>
      </c>
      <c r="Q63" s="652"/>
    </row>
    <row r="64" spans="1:17" ht="19.5" customHeight="1">
      <c r="A64" s="163"/>
      <c r="B64" s="171" t="s">
        <v>176</v>
      </c>
      <c r="C64" s="165"/>
      <c r="D64" s="169"/>
      <c r="E64" s="166"/>
      <c r="F64" s="170"/>
      <c r="G64" s="340"/>
      <c r="H64" s="341"/>
      <c r="I64" s="426"/>
      <c r="J64" s="426"/>
      <c r="K64" s="426"/>
      <c r="L64" s="401"/>
      <c r="M64" s="400"/>
      <c r="N64" s="426"/>
      <c r="O64" s="426"/>
      <c r="P64" s="426"/>
      <c r="Q64" s="466"/>
    </row>
    <row r="65" spans="1:17" ht="18">
      <c r="A65" s="163">
        <v>40</v>
      </c>
      <c r="B65" s="164" t="s">
        <v>177</v>
      </c>
      <c r="C65" s="165">
        <v>4865143</v>
      </c>
      <c r="D65" s="169" t="s">
        <v>12</v>
      </c>
      <c r="E65" s="166" t="s">
        <v>13</v>
      </c>
      <c r="F65" s="170">
        <v>100</v>
      </c>
      <c r="G65" s="340">
        <v>178729</v>
      </c>
      <c r="H65" s="341">
        <v>177193</v>
      </c>
      <c r="I65" s="426">
        <f>G65-H65</f>
        <v>1536</v>
      </c>
      <c r="J65" s="426">
        <f>$F65*I65</f>
        <v>153600</v>
      </c>
      <c r="K65" s="426">
        <f>J65/1000000</f>
        <v>0.1536</v>
      </c>
      <c r="L65" s="340">
        <v>913117</v>
      </c>
      <c r="M65" s="341">
        <v>913100</v>
      </c>
      <c r="N65" s="426">
        <f>L65-M65</f>
        <v>17</v>
      </c>
      <c r="O65" s="426">
        <f>$F65*N65</f>
        <v>1700</v>
      </c>
      <c r="P65" s="426">
        <f>O65/1000000</f>
        <v>0.0017</v>
      </c>
      <c r="Q65" s="500"/>
    </row>
    <row r="66" spans="1:20" ht="18" customHeight="1" thickBot="1">
      <c r="A66" s="174"/>
      <c r="B66" s="175"/>
      <c r="C66" s="176"/>
      <c r="D66" s="177"/>
      <c r="E66" s="178"/>
      <c r="F66" s="179"/>
      <c r="G66" s="180"/>
      <c r="H66" s="177"/>
      <c r="I66" s="183"/>
      <c r="J66" s="183"/>
      <c r="K66" s="183"/>
      <c r="L66" s="531"/>
      <c r="M66" s="177"/>
      <c r="N66" s="183"/>
      <c r="O66" s="183"/>
      <c r="P66" s="183"/>
      <c r="Q66" s="532"/>
      <c r="R66" s="92"/>
      <c r="S66" s="92"/>
      <c r="T66" s="92"/>
    </row>
    <row r="67" spans="1:20" ht="15.75" customHeight="1" thickTop="1">
      <c r="A67" s="533"/>
      <c r="B67" s="533"/>
      <c r="C67" s="533"/>
      <c r="D67" s="533"/>
      <c r="E67" s="533"/>
      <c r="F67" s="533"/>
      <c r="G67" s="533"/>
      <c r="H67" s="533"/>
      <c r="I67" s="533"/>
      <c r="J67" s="533"/>
      <c r="K67" s="533"/>
      <c r="L67" s="533"/>
      <c r="M67" s="533"/>
      <c r="N67" s="533"/>
      <c r="O67" s="533"/>
      <c r="P67" s="533"/>
      <c r="Q67" s="92"/>
      <c r="R67" s="92"/>
      <c r="S67" s="92"/>
      <c r="T67" s="92"/>
    </row>
    <row r="68" spans="1:20" ht="24" thickBot="1">
      <c r="A68" s="398" t="s">
        <v>366</v>
      </c>
      <c r="G68" s="505"/>
      <c r="H68" s="505"/>
      <c r="I68" s="48" t="s">
        <v>397</v>
      </c>
      <c r="J68" s="505"/>
      <c r="K68" s="505"/>
      <c r="L68" s="505"/>
      <c r="M68" s="505"/>
      <c r="N68" s="48" t="s">
        <v>398</v>
      </c>
      <c r="O68" s="505"/>
      <c r="P68" s="505"/>
      <c r="R68" s="92"/>
      <c r="S68" s="92"/>
      <c r="T68" s="92"/>
    </row>
    <row r="69" spans="1:20" ht="39.75" thickBot="1" thickTop="1">
      <c r="A69" s="534" t="s">
        <v>8</v>
      </c>
      <c r="B69" s="535" t="s">
        <v>9</v>
      </c>
      <c r="C69" s="536" t="s">
        <v>1</v>
      </c>
      <c r="D69" s="536" t="s">
        <v>2</v>
      </c>
      <c r="E69" s="536" t="s">
        <v>3</v>
      </c>
      <c r="F69" s="536" t="s">
        <v>10</v>
      </c>
      <c r="G69" s="534" t="str">
        <f>G5</f>
        <v>FINAL READING 01/08/2017</v>
      </c>
      <c r="H69" s="536" t="str">
        <f>H5</f>
        <v>INTIAL READING 01/07/2017</v>
      </c>
      <c r="I69" s="536" t="s">
        <v>4</v>
      </c>
      <c r="J69" s="536" t="s">
        <v>5</v>
      </c>
      <c r="K69" s="536" t="s">
        <v>6</v>
      </c>
      <c r="L69" s="534" t="str">
        <f>G69</f>
        <v>FINAL READING 01/08/2017</v>
      </c>
      <c r="M69" s="536" t="str">
        <f>H69</f>
        <v>INTIAL READING 01/07/2017</v>
      </c>
      <c r="N69" s="536" t="s">
        <v>4</v>
      </c>
      <c r="O69" s="536" t="s">
        <v>5</v>
      </c>
      <c r="P69" s="536" t="s">
        <v>6</v>
      </c>
      <c r="Q69" s="537" t="s">
        <v>309</v>
      </c>
      <c r="R69" s="92"/>
      <c r="S69" s="92"/>
      <c r="T69" s="92"/>
    </row>
    <row r="70" spans="1:20" ht="15.75" customHeight="1" thickTop="1">
      <c r="A70" s="538"/>
      <c r="B70" s="456" t="s">
        <v>392</v>
      </c>
      <c r="C70" s="539"/>
      <c r="D70" s="539"/>
      <c r="E70" s="539"/>
      <c r="F70" s="540"/>
      <c r="G70" s="539"/>
      <c r="H70" s="539"/>
      <c r="I70" s="539"/>
      <c r="J70" s="539"/>
      <c r="K70" s="540"/>
      <c r="L70" s="539"/>
      <c r="M70" s="539"/>
      <c r="N70" s="539"/>
      <c r="O70" s="539"/>
      <c r="P70" s="539"/>
      <c r="Q70" s="541"/>
      <c r="R70" s="92"/>
      <c r="S70" s="92"/>
      <c r="T70" s="92"/>
    </row>
    <row r="71" spans="1:20" ht="15.75" customHeight="1">
      <c r="A71" s="163">
        <v>1</v>
      </c>
      <c r="B71" s="164" t="s">
        <v>440</v>
      </c>
      <c r="C71" s="165">
        <v>5295127</v>
      </c>
      <c r="D71" s="347" t="s">
        <v>12</v>
      </c>
      <c r="E71" s="326" t="s">
        <v>346</v>
      </c>
      <c r="F71" s="170">
        <v>-100</v>
      </c>
      <c r="G71" s="340">
        <v>236251</v>
      </c>
      <c r="H71" s="341">
        <v>230937</v>
      </c>
      <c r="I71" s="276">
        <f>G71-H71</f>
        <v>5314</v>
      </c>
      <c r="J71" s="276">
        <f>$F71*I71</f>
        <v>-531400</v>
      </c>
      <c r="K71" s="276">
        <f>J71/1000000</f>
        <v>-0.5314</v>
      </c>
      <c r="L71" s="340">
        <v>7487</v>
      </c>
      <c r="M71" s="341">
        <v>6924</v>
      </c>
      <c r="N71" s="276">
        <f>L71-M71</f>
        <v>563</v>
      </c>
      <c r="O71" s="276">
        <f>$F71*N71</f>
        <v>-56300</v>
      </c>
      <c r="P71" s="276">
        <f>O71/1000000</f>
        <v>-0.0563</v>
      </c>
      <c r="Q71" s="478"/>
      <c r="R71" s="92"/>
      <c r="S71" s="92"/>
      <c r="T71" s="92"/>
    </row>
    <row r="72" spans="1:20" ht="15.75" customHeight="1">
      <c r="A72" s="163">
        <v>2</v>
      </c>
      <c r="B72" s="164" t="s">
        <v>443</v>
      </c>
      <c r="C72" s="165">
        <v>5128400</v>
      </c>
      <c r="D72" s="347" t="s">
        <v>12</v>
      </c>
      <c r="E72" s="326" t="s">
        <v>346</v>
      </c>
      <c r="F72" s="170">
        <v>-1000</v>
      </c>
      <c r="G72" s="340">
        <v>3461</v>
      </c>
      <c r="H72" s="341">
        <v>3138</v>
      </c>
      <c r="I72" s="276">
        <f>G72-H72</f>
        <v>323</v>
      </c>
      <c r="J72" s="276">
        <f>$F72*I72</f>
        <v>-323000</v>
      </c>
      <c r="K72" s="276">
        <f>J72/1000000</f>
        <v>-0.323</v>
      </c>
      <c r="L72" s="340">
        <v>338</v>
      </c>
      <c r="M72" s="341">
        <v>306</v>
      </c>
      <c r="N72" s="276">
        <f>L72-M72</f>
        <v>32</v>
      </c>
      <c r="O72" s="276">
        <f>$F72*N72</f>
        <v>-32000</v>
      </c>
      <c r="P72" s="276">
        <f>O72/1000000</f>
        <v>-0.032</v>
      </c>
      <c r="Q72" s="478"/>
      <c r="R72" s="92"/>
      <c r="S72" s="92"/>
      <c r="T72" s="92"/>
    </row>
    <row r="73" spans="1:20" ht="15.75" customHeight="1">
      <c r="A73" s="542"/>
      <c r="B73" s="315" t="s">
        <v>363</v>
      </c>
      <c r="C73" s="334"/>
      <c r="D73" s="347"/>
      <c r="E73" s="326"/>
      <c r="F73" s="170"/>
      <c r="G73" s="167"/>
      <c r="H73" s="167"/>
      <c r="I73" s="167"/>
      <c r="J73" s="167"/>
      <c r="K73" s="167"/>
      <c r="L73" s="542"/>
      <c r="M73" s="167"/>
      <c r="N73" s="167"/>
      <c r="O73" s="167"/>
      <c r="P73" s="167"/>
      <c r="Q73" s="478"/>
      <c r="R73" s="92"/>
      <c r="S73" s="92"/>
      <c r="T73" s="92"/>
    </row>
    <row r="74" spans="1:20" ht="15.75" customHeight="1">
      <c r="A74" s="163">
        <v>3</v>
      </c>
      <c r="B74" s="164" t="s">
        <v>364</v>
      </c>
      <c r="C74" s="165">
        <v>4902555</v>
      </c>
      <c r="D74" s="347" t="s">
        <v>12</v>
      </c>
      <c r="E74" s="326" t="s">
        <v>346</v>
      </c>
      <c r="F74" s="170">
        <v>-75</v>
      </c>
      <c r="G74" s="340">
        <v>8556</v>
      </c>
      <c r="H74" s="341">
        <v>8236</v>
      </c>
      <c r="I74" s="276">
        <f>G74-H74</f>
        <v>320</v>
      </c>
      <c r="J74" s="276">
        <f>$F74*I74</f>
        <v>-24000</v>
      </c>
      <c r="K74" s="276">
        <f>J74/1000000</f>
        <v>-0.024</v>
      </c>
      <c r="L74" s="340">
        <v>14113</v>
      </c>
      <c r="M74" s="341">
        <v>13677</v>
      </c>
      <c r="N74" s="276">
        <f>L74-M74</f>
        <v>436</v>
      </c>
      <c r="O74" s="276">
        <f>$F74*N74</f>
        <v>-32700</v>
      </c>
      <c r="P74" s="276">
        <f>O74/1000000</f>
        <v>-0.0327</v>
      </c>
      <c r="Q74" s="478"/>
      <c r="R74" s="92"/>
      <c r="S74" s="92"/>
      <c r="T74" s="92"/>
    </row>
    <row r="75" spans="1:20" s="508" customFormat="1" ht="15.75" customHeight="1" thickBot="1">
      <c r="A75" s="174">
        <v>4</v>
      </c>
      <c r="B75" s="457" t="s">
        <v>365</v>
      </c>
      <c r="C75" s="176">
        <v>4902581</v>
      </c>
      <c r="D75" s="177" t="s">
        <v>12</v>
      </c>
      <c r="E75" s="178" t="s">
        <v>346</v>
      </c>
      <c r="F75" s="183">
        <v>-100</v>
      </c>
      <c r="G75" s="543">
        <v>3195</v>
      </c>
      <c r="H75" s="183">
        <v>2984</v>
      </c>
      <c r="I75" s="183">
        <f>G75-H75</f>
        <v>211</v>
      </c>
      <c r="J75" s="183">
        <f>$F75*I75</f>
        <v>-21100</v>
      </c>
      <c r="K75" s="183">
        <f>J75/1000000</f>
        <v>-0.0211</v>
      </c>
      <c r="L75" s="174">
        <v>5319</v>
      </c>
      <c r="M75" s="183">
        <v>5093</v>
      </c>
      <c r="N75" s="183">
        <f>L75-M75</f>
        <v>226</v>
      </c>
      <c r="O75" s="183">
        <f>$F75*N75</f>
        <v>-22600</v>
      </c>
      <c r="P75" s="183">
        <f>O75/1000000</f>
        <v>-0.0226</v>
      </c>
      <c r="Q75" s="532"/>
      <c r="R75" s="260"/>
      <c r="S75" s="260"/>
      <c r="T75" s="260"/>
    </row>
    <row r="76" spans="1:20" ht="15.75" customHeight="1" thickTop="1">
      <c r="A76" s="533"/>
      <c r="B76" s="533"/>
      <c r="C76" s="533"/>
      <c r="D76" s="533"/>
      <c r="E76" s="533"/>
      <c r="F76" s="533"/>
      <c r="G76" s="533"/>
      <c r="H76" s="533"/>
      <c r="I76" s="533"/>
      <c r="J76" s="533"/>
      <c r="K76" s="533"/>
      <c r="L76" s="533"/>
      <c r="M76" s="533"/>
      <c r="N76" s="533"/>
      <c r="O76" s="533"/>
      <c r="P76" s="533"/>
      <c r="Q76" s="92"/>
      <c r="R76" s="92"/>
      <c r="S76" s="92"/>
      <c r="T76" s="92"/>
    </row>
    <row r="77" spans="1:20" ht="15.75" customHeight="1">
      <c r="A77" s="533"/>
      <c r="B77" s="533"/>
      <c r="C77" s="533"/>
      <c r="D77" s="533"/>
      <c r="E77" s="533"/>
      <c r="F77" s="533"/>
      <c r="G77" s="533"/>
      <c r="H77" s="533"/>
      <c r="I77" s="533"/>
      <c r="J77" s="533"/>
      <c r="K77" s="533"/>
      <c r="L77" s="533"/>
      <c r="M77" s="533"/>
      <c r="N77" s="533"/>
      <c r="O77" s="533"/>
      <c r="P77" s="533"/>
      <c r="Q77" s="92"/>
      <c r="R77" s="92"/>
      <c r="S77" s="92"/>
      <c r="T77" s="92"/>
    </row>
    <row r="78" spans="1:16" ht="25.5" customHeight="1">
      <c r="A78" s="181" t="s">
        <v>338</v>
      </c>
      <c r="B78" s="514"/>
      <c r="C78" s="78"/>
      <c r="D78" s="514"/>
      <c r="E78" s="514"/>
      <c r="F78" s="514"/>
      <c r="G78" s="514"/>
      <c r="H78" s="514"/>
      <c r="I78" s="514"/>
      <c r="J78" s="514"/>
      <c r="K78" s="653">
        <f>SUM(K9:K66)+SUM(K74:K75)-K35</f>
        <v>4.6016547999999995</v>
      </c>
      <c r="L78" s="654"/>
      <c r="M78" s="654"/>
      <c r="N78" s="654"/>
      <c r="O78" s="654"/>
      <c r="P78" s="653">
        <f>SUM(P9:P66)+SUM(P74:P75)-P35</f>
        <v>3.24575544</v>
      </c>
    </row>
    <row r="79" spans="1:16" ht="12.75">
      <c r="A79" s="514"/>
      <c r="B79" s="514"/>
      <c r="C79" s="514"/>
      <c r="D79" s="514"/>
      <c r="E79" s="514"/>
      <c r="F79" s="514"/>
      <c r="G79" s="514"/>
      <c r="H79" s="514"/>
      <c r="I79" s="514"/>
      <c r="J79" s="514"/>
      <c r="K79" s="514"/>
      <c r="L79" s="514"/>
      <c r="M79" s="514"/>
      <c r="N79" s="514"/>
      <c r="O79" s="514"/>
      <c r="P79" s="514"/>
    </row>
    <row r="80" spans="1:16" ht="9.75" customHeight="1">
      <c r="A80" s="514"/>
      <c r="B80" s="514"/>
      <c r="C80" s="514"/>
      <c r="D80" s="514"/>
      <c r="E80" s="514"/>
      <c r="F80" s="514"/>
      <c r="G80" s="514"/>
      <c r="H80" s="514"/>
      <c r="I80" s="514"/>
      <c r="J80" s="514"/>
      <c r="K80" s="514"/>
      <c r="L80" s="514"/>
      <c r="M80" s="514"/>
      <c r="N80" s="514"/>
      <c r="O80" s="514"/>
      <c r="P80" s="514"/>
    </row>
    <row r="81" spans="1:16" ht="12.75" hidden="1">
      <c r="A81" s="514"/>
      <c r="B81" s="514"/>
      <c r="C81" s="514"/>
      <c r="D81" s="514"/>
      <c r="E81" s="514"/>
      <c r="F81" s="514"/>
      <c r="G81" s="514"/>
      <c r="H81" s="514"/>
      <c r="I81" s="514"/>
      <c r="J81" s="514"/>
      <c r="K81" s="514"/>
      <c r="L81" s="514"/>
      <c r="M81" s="514"/>
      <c r="N81" s="514"/>
      <c r="O81" s="514"/>
      <c r="P81" s="514"/>
    </row>
    <row r="82" spans="1:16" ht="23.25" customHeight="1" thickBot="1">
      <c r="A82" s="514"/>
      <c r="B82" s="514"/>
      <c r="C82" s="655"/>
      <c r="D82" s="514"/>
      <c r="E82" s="514"/>
      <c r="F82" s="514"/>
      <c r="G82" s="514"/>
      <c r="H82" s="514"/>
      <c r="I82" s="514"/>
      <c r="J82" s="656"/>
      <c r="K82" s="598" t="s">
        <v>339</v>
      </c>
      <c r="L82" s="514"/>
      <c r="M82" s="514"/>
      <c r="N82" s="514"/>
      <c r="O82" s="514"/>
      <c r="P82" s="598" t="s">
        <v>340</v>
      </c>
    </row>
    <row r="83" spans="1:17" ht="20.25">
      <c r="A83" s="657"/>
      <c r="B83" s="658"/>
      <c r="C83" s="181"/>
      <c r="D83" s="586"/>
      <c r="E83" s="586"/>
      <c r="F83" s="586"/>
      <c r="G83" s="586"/>
      <c r="H83" s="586"/>
      <c r="I83" s="586"/>
      <c r="J83" s="659"/>
      <c r="K83" s="658"/>
      <c r="L83" s="658"/>
      <c r="M83" s="658"/>
      <c r="N83" s="658"/>
      <c r="O83" s="658"/>
      <c r="P83" s="658"/>
      <c r="Q83" s="587"/>
    </row>
    <row r="84" spans="1:17" ht="20.25">
      <c r="A84" s="246"/>
      <c r="B84" s="181" t="s">
        <v>336</v>
      </c>
      <c r="C84" s="181"/>
      <c r="D84" s="660"/>
      <c r="E84" s="660"/>
      <c r="F84" s="660"/>
      <c r="G84" s="660"/>
      <c r="H84" s="660"/>
      <c r="I84" s="660"/>
      <c r="J84" s="660"/>
      <c r="K84" s="661">
        <f>K78</f>
        <v>4.6016547999999995</v>
      </c>
      <c r="L84" s="662"/>
      <c r="M84" s="662"/>
      <c r="N84" s="662"/>
      <c r="O84" s="662"/>
      <c r="P84" s="661">
        <f>P78</f>
        <v>3.24575544</v>
      </c>
      <c r="Q84" s="588"/>
    </row>
    <row r="85" spans="1:17" ht="20.25">
      <c r="A85" s="246"/>
      <c r="B85" s="181"/>
      <c r="C85" s="181"/>
      <c r="D85" s="660"/>
      <c r="E85" s="660"/>
      <c r="F85" s="660"/>
      <c r="G85" s="660"/>
      <c r="H85" s="660"/>
      <c r="I85" s="663"/>
      <c r="J85" s="59"/>
      <c r="K85" s="648"/>
      <c r="L85" s="648"/>
      <c r="M85" s="648"/>
      <c r="N85" s="648"/>
      <c r="O85" s="648"/>
      <c r="P85" s="648"/>
      <c r="Q85" s="588"/>
    </row>
    <row r="86" spans="1:17" ht="20.25">
      <c r="A86" s="246"/>
      <c r="B86" s="181" t="s">
        <v>329</v>
      </c>
      <c r="C86" s="181"/>
      <c r="D86" s="660"/>
      <c r="E86" s="660"/>
      <c r="F86" s="660"/>
      <c r="G86" s="660"/>
      <c r="H86" s="660"/>
      <c r="I86" s="660"/>
      <c r="J86" s="660"/>
      <c r="K86" s="661">
        <f>'STEPPED UP GENCO'!K41</f>
        <v>0.02997414420000001</v>
      </c>
      <c r="L86" s="661"/>
      <c r="M86" s="661"/>
      <c r="N86" s="661"/>
      <c r="O86" s="661"/>
      <c r="P86" s="661">
        <f>'STEPPED UP GENCO'!P41</f>
        <v>-0.1156095655</v>
      </c>
      <c r="Q86" s="588"/>
    </row>
    <row r="87" spans="1:17" ht="20.25">
      <c r="A87" s="246"/>
      <c r="B87" s="181"/>
      <c r="C87" s="181"/>
      <c r="D87" s="664"/>
      <c r="E87" s="664"/>
      <c r="F87" s="664"/>
      <c r="G87" s="664"/>
      <c r="H87" s="664"/>
      <c r="I87" s="665"/>
      <c r="J87" s="666"/>
      <c r="K87" s="505"/>
      <c r="L87" s="505"/>
      <c r="M87" s="505"/>
      <c r="N87" s="505"/>
      <c r="O87" s="505"/>
      <c r="P87" s="505"/>
      <c r="Q87" s="588"/>
    </row>
    <row r="88" spans="1:17" ht="20.25">
      <c r="A88" s="246"/>
      <c r="B88" s="181" t="s">
        <v>337</v>
      </c>
      <c r="C88" s="181"/>
      <c r="D88" s="505"/>
      <c r="E88" s="505"/>
      <c r="F88" s="505"/>
      <c r="G88" s="505"/>
      <c r="H88" s="505"/>
      <c r="I88" s="505"/>
      <c r="J88" s="505"/>
      <c r="K88" s="289">
        <f>SUM(K84:K87)</f>
        <v>4.631628944199999</v>
      </c>
      <c r="L88" s="505"/>
      <c r="M88" s="505"/>
      <c r="N88" s="505"/>
      <c r="O88" s="505"/>
      <c r="P88" s="667">
        <f>SUM(P84:P87)</f>
        <v>3.1301458745</v>
      </c>
      <c r="Q88" s="588"/>
    </row>
    <row r="89" spans="1:17" ht="20.25">
      <c r="A89" s="612"/>
      <c r="B89" s="505"/>
      <c r="C89" s="181"/>
      <c r="D89" s="505"/>
      <c r="E89" s="505"/>
      <c r="F89" s="505"/>
      <c r="G89" s="505"/>
      <c r="H89" s="505"/>
      <c r="I89" s="505"/>
      <c r="J89" s="505"/>
      <c r="K89" s="505"/>
      <c r="L89" s="505"/>
      <c r="M89" s="505"/>
      <c r="N89" s="505"/>
      <c r="O89" s="505"/>
      <c r="P89" s="505"/>
      <c r="Q89" s="588"/>
    </row>
    <row r="90" spans="1:17" ht="13.5" thickBot="1">
      <c r="A90" s="613"/>
      <c r="B90" s="589"/>
      <c r="C90" s="589"/>
      <c r="D90" s="589"/>
      <c r="E90" s="589"/>
      <c r="F90" s="589"/>
      <c r="G90" s="589"/>
      <c r="H90" s="589"/>
      <c r="I90" s="589"/>
      <c r="J90" s="589"/>
      <c r="K90" s="589"/>
      <c r="L90" s="589"/>
      <c r="M90" s="589"/>
      <c r="N90" s="589"/>
      <c r="O90" s="589"/>
      <c r="P90" s="589"/>
      <c r="Q90" s="590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5" r:id="rId1"/>
  <rowBreaks count="1" manualBreakCount="1">
    <brk id="4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61"/>
  <sheetViews>
    <sheetView view="pageBreakPreview" zoomScale="70" zoomScaleNormal="70" zoomScaleSheetLayoutView="70" zoomScalePageLayoutView="0" workbookViewId="0" topLeftCell="A1">
      <selection activeCell="F19" sqref="F19"/>
    </sheetView>
  </sheetViews>
  <sheetFormatPr defaultColWidth="9.140625" defaultRowHeight="12.75"/>
  <cols>
    <col min="1" max="1" width="4.7109375" style="462" customWidth="1"/>
    <col min="2" max="2" width="26.7109375" style="462" customWidth="1"/>
    <col min="3" max="3" width="18.57421875" style="462" customWidth="1"/>
    <col min="4" max="4" width="12.8515625" style="462" customWidth="1"/>
    <col min="5" max="5" width="22.140625" style="462" customWidth="1"/>
    <col min="6" max="6" width="14.421875" style="462" customWidth="1"/>
    <col min="7" max="7" width="15.57421875" style="462" customWidth="1"/>
    <col min="8" max="8" width="15.28125" style="462" customWidth="1"/>
    <col min="9" max="9" width="15.00390625" style="462" customWidth="1"/>
    <col min="10" max="10" width="16.7109375" style="462" customWidth="1"/>
    <col min="11" max="11" width="16.57421875" style="462" customWidth="1"/>
    <col min="12" max="12" width="17.140625" style="462" customWidth="1"/>
    <col min="13" max="13" width="14.7109375" style="462" customWidth="1"/>
    <col min="14" max="14" width="15.7109375" style="462" customWidth="1"/>
    <col min="15" max="15" width="18.28125" style="462" customWidth="1"/>
    <col min="16" max="16" width="17.140625" style="462" customWidth="1"/>
    <col min="17" max="17" width="22.00390625" style="462" customWidth="1"/>
    <col min="18" max="16384" width="9.140625" style="462" customWidth="1"/>
  </cols>
  <sheetData>
    <row r="1" ht="26.25" customHeight="1">
      <c r="A1" s="1" t="s">
        <v>237</v>
      </c>
    </row>
    <row r="2" spans="1:17" ht="23.25" customHeight="1">
      <c r="A2" s="2" t="s">
        <v>238</v>
      </c>
      <c r="P2" s="668" t="str">
        <f>NDPL!Q1</f>
        <v>JULY -2017</v>
      </c>
      <c r="Q2" s="668"/>
    </row>
    <row r="3" ht="23.25">
      <c r="A3" s="187" t="s">
        <v>214</v>
      </c>
    </row>
    <row r="4" spans="1:16" ht="24" thickBot="1">
      <c r="A4" s="3"/>
      <c r="G4" s="505"/>
      <c r="H4" s="505"/>
      <c r="I4" s="48" t="s">
        <v>397</v>
      </c>
      <c r="J4" s="505"/>
      <c r="K4" s="505"/>
      <c r="L4" s="505"/>
      <c r="M4" s="505"/>
      <c r="N4" s="48" t="s">
        <v>398</v>
      </c>
      <c r="O4" s="505"/>
      <c r="P4" s="505"/>
    </row>
    <row r="5" spans="1:17" ht="51.75" customHeight="1" thickBot="1" thickTop="1">
      <c r="A5" s="534" t="s">
        <v>8</v>
      </c>
      <c r="B5" s="535" t="s">
        <v>9</v>
      </c>
      <c r="C5" s="536" t="s">
        <v>1</v>
      </c>
      <c r="D5" s="536" t="s">
        <v>2</v>
      </c>
      <c r="E5" s="536" t="s">
        <v>3</v>
      </c>
      <c r="F5" s="536" t="s">
        <v>10</v>
      </c>
      <c r="G5" s="534" t="str">
        <f>NDPL!G5</f>
        <v>FINAL READING 01/08/2017</v>
      </c>
      <c r="H5" s="536" t="str">
        <f>NDPL!H5</f>
        <v>INTIAL READING 01/07/2017</v>
      </c>
      <c r="I5" s="536" t="s">
        <v>4</v>
      </c>
      <c r="J5" s="536" t="s">
        <v>5</v>
      </c>
      <c r="K5" s="536" t="s">
        <v>6</v>
      </c>
      <c r="L5" s="534" t="str">
        <f>NDPL!G5</f>
        <v>FINAL READING 01/08/2017</v>
      </c>
      <c r="M5" s="536" t="str">
        <f>NDPL!H5</f>
        <v>INTIAL READING 01/07/2017</v>
      </c>
      <c r="N5" s="536" t="s">
        <v>4</v>
      </c>
      <c r="O5" s="536" t="s">
        <v>5</v>
      </c>
      <c r="P5" s="536" t="s">
        <v>6</v>
      </c>
      <c r="Q5" s="537" t="s">
        <v>309</v>
      </c>
    </row>
    <row r="6" ht="14.25" thickBot="1" thickTop="1"/>
    <row r="7" spans="1:17" ht="24" customHeight="1" thickTop="1">
      <c r="A7" s="416" t="s">
        <v>231</v>
      </c>
      <c r="B7" s="60"/>
      <c r="C7" s="61"/>
      <c r="D7" s="61"/>
      <c r="E7" s="61"/>
      <c r="F7" s="61"/>
      <c r="G7" s="647"/>
      <c r="H7" s="645"/>
      <c r="I7" s="645"/>
      <c r="J7" s="645"/>
      <c r="K7" s="669"/>
      <c r="L7" s="670"/>
      <c r="M7" s="524"/>
      <c r="N7" s="645"/>
      <c r="O7" s="645"/>
      <c r="P7" s="671"/>
      <c r="Q7" s="573"/>
    </row>
    <row r="8" spans="1:17" ht="24" customHeight="1">
      <c r="A8" s="672" t="s">
        <v>215</v>
      </c>
      <c r="B8" s="88"/>
      <c r="C8" s="88"/>
      <c r="D8" s="88"/>
      <c r="E8" s="88"/>
      <c r="F8" s="88"/>
      <c r="G8" s="106"/>
      <c r="H8" s="648"/>
      <c r="I8" s="400"/>
      <c r="J8" s="400"/>
      <c r="K8" s="673"/>
      <c r="L8" s="401"/>
      <c r="M8" s="400"/>
      <c r="N8" s="400"/>
      <c r="O8" s="400"/>
      <c r="P8" s="674"/>
      <c r="Q8" s="466"/>
    </row>
    <row r="9" spans="1:17" ht="24" customHeight="1">
      <c r="A9" s="675" t="s">
        <v>216</v>
      </c>
      <c r="B9" s="88"/>
      <c r="C9" s="88"/>
      <c r="D9" s="88"/>
      <c r="E9" s="88"/>
      <c r="F9" s="88"/>
      <c r="G9" s="106"/>
      <c r="H9" s="648"/>
      <c r="I9" s="400"/>
      <c r="J9" s="400"/>
      <c r="K9" s="673"/>
      <c r="L9" s="401"/>
      <c r="M9" s="400"/>
      <c r="N9" s="400"/>
      <c r="O9" s="400"/>
      <c r="P9" s="674"/>
      <c r="Q9" s="466"/>
    </row>
    <row r="10" spans="1:17" ht="24" customHeight="1">
      <c r="A10" s="266">
        <v>1</v>
      </c>
      <c r="B10" s="268" t="s">
        <v>234</v>
      </c>
      <c r="C10" s="415">
        <v>5128430</v>
      </c>
      <c r="D10" s="270" t="s">
        <v>12</v>
      </c>
      <c r="E10" s="269" t="s">
        <v>346</v>
      </c>
      <c r="F10" s="270">
        <v>200</v>
      </c>
      <c r="G10" s="458">
        <v>833</v>
      </c>
      <c r="H10" s="290">
        <v>833</v>
      </c>
      <c r="I10" s="460">
        <f aca="true" t="shared" si="0" ref="I10:I16">G10-H10</f>
        <v>0</v>
      </c>
      <c r="J10" s="460">
        <f aca="true" t="shared" si="1" ref="J10:J17">$F10*I10</f>
        <v>0</v>
      </c>
      <c r="K10" s="481">
        <f aca="true" t="shared" si="2" ref="K10:K17">J10/1000000</f>
        <v>0</v>
      </c>
      <c r="L10" s="458">
        <v>19249</v>
      </c>
      <c r="M10" s="290">
        <v>15768</v>
      </c>
      <c r="N10" s="460">
        <f aca="true" t="shared" si="3" ref="N10:N16">L10-M10</f>
        <v>3481</v>
      </c>
      <c r="O10" s="460">
        <f aca="true" t="shared" si="4" ref="O10:O17">$F10*N10</f>
        <v>696200</v>
      </c>
      <c r="P10" s="482">
        <f aca="true" t="shared" si="5" ref="P10:P17">O10/1000000</f>
        <v>0.6962</v>
      </c>
      <c r="Q10" s="466"/>
    </row>
    <row r="11" spans="1:17" ht="24" customHeight="1">
      <c r="A11" s="266">
        <v>2</v>
      </c>
      <c r="B11" s="268" t="s">
        <v>235</v>
      </c>
      <c r="C11" s="415">
        <v>4864849</v>
      </c>
      <c r="D11" s="270" t="s">
        <v>12</v>
      </c>
      <c r="E11" s="269" t="s">
        <v>346</v>
      </c>
      <c r="F11" s="270">
        <v>1000</v>
      </c>
      <c r="G11" s="458">
        <v>1509</v>
      </c>
      <c r="H11" s="290">
        <v>1509</v>
      </c>
      <c r="I11" s="460">
        <f t="shared" si="0"/>
        <v>0</v>
      </c>
      <c r="J11" s="460">
        <f t="shared" si="1"/>
        <v>0</v>
      </c>
      <c r="K11" s="481">
        <f t="shared" si="2"/>
        <v>0</v>
      </c>
      <c r="L11" s="458">
        <v>41616</v>
      </c>
      <c r="M11" s="290">
        <v>40867</v>
      </c>
      <c r="N11" s="460">
        <f t="shared" si="3"/>
        <v>749</v>
      </c>
      <c r="O11" s="460">
        <f t="shared" si="4"/>
        <v>749000</v>
      </c>
      <c r="P11" s="482">
        <f t="shared" si="5"/>
        <v>0.749</v>
      </c>
      <c r="Q11" s="466"/>
    </row>
    <row r="12" spans="1:17" ht="24" customHeight="1">
      <c r="A12" s="266">
        <v>3</v>
      </c>
      <c r="B12" s="268" t="s">
        <v>217</v>
      </c>
      <c r="C12" s="415">
        <v>4864846</v>
      </c>
      <c r="D12" s="270" t="s">
        <v>12</v>
      </c>
      <c r="E12" s="269" t="s">
        <v>346</v>
      </c>
      <c r="F12" s="270">
        <v>1000</v>
      </c>
      <c r="G12" s="458">
        <v>4109</v>
      </c>
      <c r="H12" s="290">
        <v>4101</v>
      </c>
      <c r="I12" s="460">
        <f t="shared" si="0"/>
        <v>8</v>
      </c>
      <c r="J12" s="460">
        <f t="shared" si="1"/>
        <v>8000</v>
      </c>
      <c r="K12" s="481">
        <f t="shared" si="2"/>
        <v>0.008</v>
      </c>
      <c r="L12" s="458">
        <v>51179</v>
      </c>
      <c r="M12" s="290">
        <v>50630</v>
      </c>
      <c r="N12" s="460">
        <f t="shared" si="3"/>
        <v>549</v>
      </c>
      <c r="O12" s="460">
        <f t="shared" si="4"/>
        <v>549000</v>
      </c>
      <c r="P12" s="482">
        <f t="shared" si="5"/>
        <v>0.549</v>
      </c>
      <c r="Q12" s="466"/>
    </row>
    <row r="13" spans="1:17" ht="24" customHeight="1">
      <c r="A13" s="266">
        <v>4</v>
      </c>
      <c r="B13" s="268" t="s">
        <v>218</v>
      </c>
      <c r="C13" s="415">
        <v>4864842</v>
      </c>
      <c r="D13" s="270" t="s">
        <v>12</v>
      </c>
      <c r="E13" s="269" t="s">
        <v>346</v>
      </c>
      <c r="F13" s="270">
        <v>1000</v>
      </c>
      <c r="G13" s="458">
        <v>0</v>
      </c>
      <c r="H13" s="459">
        <v>0</v>
      </c>
      <c r="I13" s="460">
        <f t="shared" si="0"/>
        <v>0</v>
      </c>
      <c r="J13" s="460">
        <f t="shared" si="1"/>
        <v>0</v>
      </c>
      <c r="K13" s="481">
        <f t="shared" si="2"/>
        <v>0</v>
      </c>
      <c r="L13" s="458">
        <v>599</v>
      </c>
      <c r="M13" s="459">
        <v>588</v>
      </c>
      <c r="N13" s="460">
        <f t="shared" si="3"/>
        <v>11</v>
      </c>
      <c r="O13" s="460">
        <f t="shared" si="4"/>
        <v>11000</v>
      </c>
      <c r="P13" s="482">
        <f t="shared" si="5"/>
        <v>0.011</v>
      </c>
      <c r="Q13" s="466" t="s">
        <v>465</v>
      </c>
    </row>
    <row r="14" spans="1:17" ht="24" customHeight="1">
      <c r="A14" s="266"/>
      <c r="B14" s="268"/>
      <c r="C14" s="415">
        <v>4864918</v>
      </c>
      <c r="D14" s="270" t="s">
        <v>12</v>
      </c>
      <c r="E14" s="269" t="s">
        <v>346</v>
      </c>
      <c r="F14" s="270">
        <v>400</v>
      </c>
      <c r="G14" s="458">
        <v>0</v>
      </c>
      <c r="H14" s="459">
        <v>0</v>
      </c>
      <c r="I14" s="460">
        <f>G14-H14</f>
        <v>0</v>
      </c>
      <c r="J14" s="460">
        <f t="shared" si="1"/>
        <v>0</v>
      </c>
      <c r="K14" s="481">
        <f t="shared" si="2"/>
        <v>0</v>
      </c>
      <c r="L14" s="458">
        <v>101</v>
      </c>
      <c r="M14" s="459">
        <v>0</v>
      </c>
      <c r="N14" s="460">
        <f>L14-M14</f>
        <v>101</v>
      </c>
      <c r="O14" s="460">
        <f t="shared" si="4"/>
        <v>40400</v>
      </c>
      <c r="P14" s="482">
        <f t="shared" si="5"/>
        <v>0.0404</v>
      </c>
      <c r="Q14" s="466" t="s">
        <v>458</v>
      </c>
    </row>
    <row r="15" spans="1:17" ht="24" customHeight="1">
      <c r="A15" s="266">
        <v>5</v>
      </c>
      <c r="B15" s="268" t="s">
        <v>406</v>
      </c>
      <c r="C15" s="415">
        <v>4864850</v>
      </c>
      <c r="D15" s="270" t="s">
        <v>12</v>
      </c>
      <c r="E15" s="269" t="s">
        <v>346</v>
      </c>
      <c r="F15" s="270">
        <v>1000</v>
      </c>
      <c r="G15" s="458">
        <v>6493</v>
      </c>
      <c r="H15" s="459">
        <v>6498</v>
      </c>
      <c r="I15" s="460">
        <f t="shared" si="0"/>
        <v>-5</v>
      </c>
      <c r="J15" s="460">
        <f t="shared" si="1"/>
        <v>-5000</v>
      </c>
      <c r="K15" s="481">
        <f t="shared" si="2"/>
        <v>-0.005</v>
      </c>
      <c r="L15" s="458">
        <v>11526</v>
      </c>
      <c r="M15" s="459">
        <v>11376</v>
      </c>
      <c r="N15" s="460">
        <f t="shared" si="3"/>
        <v>150</v>
      </c>
      <c r="O15" s="460">
        <f t="shared" si="4"/>
        <v>150000</v>
      </c>
      <c r="P15" s="482">
        <f t="shared" si="5"/>
        <v>0.15</v>
      </c>
      <c r="Q15" s="466"/>
    </row>
    <row r="16" spans="1:17" ht="24" customHeight="1">
      <c r="A16" s="266">
        <v>6</v>
      </c>
      <c r="B16" s="268" t="s">
        <v>405</v>
      </c>
      <c r="C16" s="415">
        <v>4864894</v>
      </c>
      <c r="D16" s="270" t="s">
        <v>12</v>
      </c>
      <c r="E16" s="269" t="s">
        <v>346</v>
      </c>
      <c r="F16" s="270">
        <v>800</v>
      </c>
      <c r="G16" s="458">
        <v>801</v>
      </c>
      <c r="H16" s="459">
        <v>795</v>
      </c>
      <c r="I16" s="460">
        <f t="shared" si="0"/>
        <v>6</v>
      </c>
      <c r="J16" s="460">
        <f t="shared" si="1"/>
        <v>4800</v>
      </c>
      <c r="K16" s="481">
        <f t="shared" si="2"/>
        <v>0.0048</v>
      </c>
      <c r="L16" s="458">
        <v>3172</v>
      </c>
      <c r="M16" s="459">
        <v>870</v>
      </c>
      <c r="N16" s="460">
        <f t="shared" si="3"/>
        <v>2302</v>
      </c>
      <c r="O16" s="460">
        <f t="shared" si="4"/>
        <v>1841600</v>
      </c>
      <c r="P16" s="482">
        <f t="shared" si="5"/>
        <v>1.8416</v>
      </c>
      <c r="Q16" s="466" t="s">
        <v>465</v>
      </c>
    </row>
    <row r="17" spans="1:17" ht="24" customHeight="1">
      <c r="A17" s="266"/>
      <c r="B17" s="268"/>
      <c r="C17" s="415">
        <v>5128425</v>
      </c>
      <c r="D17" s="270" t="s">
        <v>12</v>
      </c>
      <c r="E17" s="269" t="s">
        <v>346</v>
      </c>
      <c r="F17" s="270">
        <v>400</v>
      </c>
      <c r="G17" s="458">
        <v>0</v>
      </c>
      <c r="H17" s="459">
        <v>0</v>
      </c>
      <c r="I17" s="460">
        <f>G17-H17</f>
        <v>0</v>
      </c>
      <c r="J17" s="460">
        <f t="shared" si="1"/>
        <v>0</v>
      </c>
      <c r="K17" s="481">
        <f t="shared" si="2"/>
        <v>0</v>
      </c>
      <c r="L17" s="458">
        <v>999872</v>
      </c>
      <c r="M17" s="459">
        <v>1000000</v>
      </c>
      <c r="N17" s="460">
        <f>L17-M17</f>
        <v>-128</v>
      </c>
      <c r="O17" s="460">
        <f t="shared" si="4"/>
        <v>-51200</v>
      </c>
      <c r="P17" s="482">
        <f t="shared" si="5"/>
        <v>-0.0512</v>
      </c>
      <c r="Q17" s="466" t="s">
        <v>460</v>
      </c>
    </row>
    <row r="18" spans="1:17" ht="24" customHeight="1">
      <c r="A18" s="676" t="s">
        <v>219</v>
      </c>
      <c r="B18" s="268"/>
      <c r="C18" s="415"/>
      <c r="D18" s="270"/>
      <c r="E18" s="268"/>
      <c r="F18" s="270"/>
      <c r="G18" s="677"/>
      <c r="H18" s="460"/>
      <c r="I18" s="460"/>
      <c r="J18" s="460"/>
      <c r="K18" s="481"/>
      <c r="L18" s="677"/>
      <c r="M18" s="460"/>
      <c r="N18" s="460"/>
      <c r="O18" s="460"/>
      <c r="P18" s="482"/>
      <c r="Q18" s="466"/>
    </row>
    <row r="19" spans="1:17" ht="24" customHeight="1">
      <c r="A19" s="266">
        <v>7</v>
      </c>
      <c r="B19" s="268" t="s">
        <v>236</v>
      </c>
      <c r="C19" s="415">
        <v>4864804</v>
      </c>
      <c r="D19" s="270" t="s">
        <v>12</v>
      </c>
      <c r="E19" s="269" t="s">
        <v>346</v>
      </c>
      <c r="F19" s="270">
        <v>200</v>
      </c>
      <c r="G19" s="458">
        <v>995221</v>
      </c>
      <c r="H19" s="459">
        <v>995219</v>
      </c>
      <c r="I19" s="460">
        <f>G19-H19</f>
        <v>2</v>
      </c>
      <c r="J19" s="460">
        <f>$F19*I19</f>
        <v>400</v>
      </c>
      <c r="K19" s="481">
        <f>J19/1000000</f>
        <v>0.0004</v>
      </c>
      <c r="L19" s="458">
        <v>999755</v>
      </c>
      <c r="M19" s="459">
        <v>999788</v>
      </c>
      <c r="N19" s="460">
        <f>L19-M19</f>
        <v>-33</v>
      </c>
      <c r="O19" s="460">
        <f>$F19*N19</f>
        <v>-6600</v>
      </c>
      <c r="P19" s="482">
        <f>O19/1000000</f>
        <v>-0.0066</v>
      </c>
      <c r="Q19" s="466"/>
    </row>
    <row r="20" spans="1:17" ht="24" customHeight="1">
      <c r="A20" s="266">
        <v>8</v>
      </c>
      <c r="B20" s="268" t="s">
        <v>235</v>
      </c>
      <c r="C20" s="415">
        <v>4864845</v>
      </c>
      <c r="D20" s="270" t="s">
        <v>12</v>
      </c>
      <c r="E20" s="269" t="s">
        <v>346</v>
      </c>
      <c r="F20" s="270">
        <v>1000</v>
      </c>
      <c r="G20" s="458">
        <v>999999</v>
      </c>
      <c r="H20" s="459">
        <v>999999</v>
      </c>
      <c r="I20" s="460">
        <f>G20-H20</f>
        <v>0</v>
      </c>
      <c r="J20" s="460">
        <f>$F20*I20</f>
        <v>0</v>
      </c>
      <c r="K20" s="481">
        <f>J20/1000000</f>
        <v>0</v>
      </c>
      <c r="L20" s="458">
        <v>7</v>
      </c>
      <c r="M20" s="459">
        <v>6</v>
      </c>
      <c r="N20" s="460">
        <f>L20-M20</f>
        <v>1</v>
      </c>
      <c r="O20" s="460">
        <f>$F20*N20</f>
        <v>1000</v>
      </c>
      <c r="P20" s="482">
        <f>O20/1000000</f>
        <v>0.001</v>
      </c>
      <c r="Q20" s="466"/>
    </row>
    <row r="21" spans="1:17" ht="24" customHeight="1">
      <c r="A21" s="267"/>
      <c r="B21" s="678" t="s">
        <v>230</v>
      </c>
      <c r="C21" s="679"/>
      <c r="D21" s="270"/>
      <c r="E21" s="268"/>
      <c r="F21" s="284"/>
      <c r="G21" s="401"/>
      <c r="H21" s="400"/>
      <c r="I21" s="400"/>
      <c r="J21" s="400"/>
      <c r="K21" s="680">
        <f>SUM(K10:K20)</f>
        <v>0.008199999999999999</v>
      </c>
      <c r="L21" s="681"/>
      <c r="M21" s="682"/>
      <c r="N21" s="682"/>
      <c r="O21" s="682"/>
      <c r="P21" s="683">
        <f>SUM(P10:P20)</f>
        <v>3.9804</v>
      </c>
      <c r="Q21" s="466"/>
    </row>
    <row r="22" spans="1:17" ht="24" customHeight="1">
      <c r="A22" s="267"/>
      <c r="B22" s="156"/>
      <c r="C22" s="679"/>
      <c r="D22" s="270"/>
      <c r="E22" s="268"/>
      <c r="F22" s="284"/>
      <c r="G22" s="401"/>
      <c r="H22" s="400"/>
      <c r="I22" s="400"/>
      <c r="J22" s="400"/>
      <c r="K22" s="684"/>
      <c r="L22" s="401"/>
      <c r="M22" s="400"/>
      <c r="N22" s="400"/>
      <c r="O22" s="400"/>
      <c r="P22" s="685"/>
      <c r="Q22" s="466"/>
    </row>
    <row r="23" spans="1:17" ht="24" customHeight="1">
      <c r="A23" s="676" t="s">
        <v>220</v>
      </c>
      <c r="B23" s="88"/>
      <c r="C23" s="686"/>
      <c r="D23" s="284"/>
      <c r="E23" s="88"/>
      <c r="F23" s="284"/>
      <c r="G23" s="401"/>
      <c r="H23" s="400"/>
      <c r="I23" s="400"/>
      <c r="J23" s="400"/>
      <c r="K23" s="673"/>
      <c r="L23" s="401"/>
      <c r="M23" s="400"/>
      <c r="N23" s="400"/>
      <c r="O23" s="400"/>
      <c r="P23" s="674"/>
      <c r="Q23" s="466"/>
    </row>
    <row r="24" spans="1:17" ht="24" customHeight="1">
      <c r="A24" s="267"/>
      <c r="B24" s="88"/>
      <c r="C24" s="686"/>
      <c r="D24" s="284"/>
      <c r="E24" s="88"/>
      <c r="F24" s="284"/>
      <c r="G24" s="401"/>
      <c r="H24" s="400"/>
      <c r="I24" s="400"/>
      <c r="J24" s="400"/>
      <c r="K24" s="673"/>
      <c r="L24" s="401"/>
      <c r="M24" s="400"/>
      <c r="N24" s="400"/>
      <c r="O24" s="400"/>
      <c r="P24" s="674"/>
      <c r="Q24" s="466"/>
    </row>
    <row r="25" spans="1:17" ht="24" customHeight="1">
      <c r="A25" s="266">
        <v>9</v>
      </c>
      <c r="B25" s="88" t="s">
        <v>221</v>
      </c>
      <c r="C25" s="415">
        <v>4865065</v>
      </c>
      <c r="D25" s="284" t="s">
        <v>12</v>
      </c>
      <c r="E25" s="269" t="s">
        <v>346</v>
      </c>
      <c r="F25" s="270">
        <v>100</v>
      </c>
      <c r="G25" s="458">
        <v>3438</v>
      </c>
      <c r="H25" s="459">
        <v>3438</v>
      </c>
      <c r="I25" s="460">
        <f aca="true" t="shared" si="6" ref="I25:I31">G25-H25</f>
        <v>0</v>
      </c>
      <c r="J25" s="460">
        <f aca="true" t="shared" si="7" ref="J25:J31">$F25*I25</f>
        <v>0</v>
      </c>
      <c r="K25" s="481">
        <f aca="true" t="shared" si="8" ref="K25:K31">J25/1000000</f>
        <v>0</v>
      </c>
      <c r="L25" s="458">
        <v>34490</v>
      </c>
      <c r="M25" s="459">
        <v>34490</v>
      </c>
      <c r="N25" s="460">
        <f aca="true" t="shared" si="9" ref="N25:N31">L25-M25</f>
        <v>0</v>
      </c>
      <c r="O25" s="460">
        <f aca="true" t="shared" si="10" ref="O25:O31">$F25*N25</f>
        <v>0</v>
      </c>
      <c r="P25" s="482">
        <f aca="true" t="shared" si="11" ref="P25:P31">O25/1000000</f>
        <v>0</v>
      </c>
      <c r="Q25" s="466"/>
    </row>
    <row r="26" spans="1:17" ht="24" customHeight="1">
      <c r="A26" s="266">
        <v>10</v>
      </c>
      <c r="B26" s="88" t="s">
        <v>222</v>
      </c>
      <c r="C26" s="415">
        <v>4865066</v>
      </c>
      <c r="D26" s="284" t="s">
        <v>12</v>
      </c>
      <c r="E26" s="269" t="s">
        <v>346</v>
      </c>
      <c r="F26" s="270">
        <v>100</v>
      </c>
      <c r="G26" s="458">
        <v>56891</v>
      </c>
      <c r="H26" s="459">
        <v>56718</v>
      </c>
      <c r="I26" s="460">
        <f t="shared" si="6"/>
        <v>173</v>
      </c>
      <c r="J26" s="460">
        <f t="shared" si="7"/>
        <v>17300</v>
      </c>
      <c r="K26" s="481">
        <f t="shared" si="8"/>
        <v>0.0173</v>
      </c>
      <c r="L26" s="458">
        <v>89760</v>
      </c>
      <c r="M26" s="459">
        <v>89429</v>
      </c>
      <c r="N26" s="460">
        <f t="shared" si="9"/>
        <v>331</v>
      </c>
      <c r="O26" s="460">
        <f t="shared" si="10"/>
        <v>33100</v>
      </c>
      <c r="P26" s="482">
        <f t="shared" si="11"/>
        <v>0.0331</v>
      </c>
      <c r="Q26" s="466"/>
    </row>
    <row r="27" spans="1:17" ht="24" customHeight="1">
      <c r="A27" s="266">
        <v>11</v>
      </c>
      <c r="B27" s="88" t="s">
        <v>223</v>
      </c>
      <c r="C27" s="415">
        <v>4865067</v>
      </c>
      <c r="D27" s="284" t="s">
        <v>12</v>
      </c>
      <c r="E27" s="269" t="s">
        <v>346</v>
      </c>
      <c r="F27" s="270">
        <v>100</v>
      </c>
      <c r="G27" s="458">
        <v>77945</v>
      </c>
      <c r="H27" s="459">
        <v>77905</v>
      </c>
      <c r="I27" s="460">
        <f t="shared" si="6"/>
        <v>40</v>
      </c>
      <c r="J27" s="460">
        <f t="shared" si="7"/>
        <v>4000</v>
      </c>
      <c r="K27" s="481">
        <f t="shared" si="8"/>
        <v>0.004</v>
      </c>
      <c r="L27" s="458">
        <v>16418</v>
      </c>
      <c r="M27" s="459">
        <v>16140</v>
      </c>
      <c r="N27" s="460">
        <f t="shared" si="9"/>
        <v>278</v>
      </c>
      <c r="O27" s="460">
        <f t="shared" si="10"/>
        <v>27800</v>
      </c>
      <c r="P27" s="482">
        <f t="shared" si="11"/>
        <v>0.0278</v>
      </c>
      <c r="Q27" s="466"/>
    </row>
    <row r="28" spans="1:17" ht="24" customHeight="1">
      <c r="A28" s="266">
        <v>12</v>
      </c>
      <c r="B28" s="88" t="s">
        <v>224</v>
      </c>
      <c r="C28" s="415">
        <v>4865078</v>
      </c>
      <c r="D28" s="284" t="s">
        <v>12</v>
      </c>
      <c r="E28" s="269" t="s">
        <v>346</v>
      </c>
      <c r="F28" s="270">
        <v>100</v>
      </c>
      <c r="G28" s="458">
        <v>61634</v>
      </c>
      <c r="H28" s="459">
        <v>61634</v>
      </c>
      <c r="I28" s="460">
        <f t="shared" si="6"/>
        <v>0</v>
      </c>
      <c r="J28" s="460">
        <f t="shared" si="7"/>
        <v>0</v>
      </c>
      <c r="K28" s="481">
        <f t="shared" si="8"/>
        <v>0</v>
      </c>
      <c r="L28" s="458">
        <v>109102</v>
      </c>
      <c r="M28" s="459">
        <v>106927</v>
      </c>
      <c r="N28" s="460">
        <f t="shared" si="9"/>
        <v>2175</v>
      </c>
      <c r="O28" s="460">
        <f t="shared" si="10"/>
        <v>217500</v>
      </c>
      <c r="P28" s="482">
        <f t="shared" si="11"/>
        <v>0.2175</v>
      </c>
      <c r="Q28" s="466"/>
    </row>
    <row r="29" spans="1:17" ht="22.5" customHeight="1">
      <c r="A29" s="266">
        <v>13</v>
      </c>
      <c r="B29" s="88" t="s">
        <v>224</v>
      </c>
      <c r="C29" s="517">
        <v>4902599</v>
      </c>
      <c r="D29" s="754" t="s">
        <v>12</v>
      </c>
      <c r="E29" s="269" t="s">
        <v>346</v>
      </c>
      <c r="F29" s="755">
        <v>100</v>
      </c>
      <c r="G29" s="458">
        <v>0</v>
      </c>
      <c r="H29" s="459">
        <v>0</v>
      </c>
      <c r="I29" s="460">
        <f t="shared" si="6"/>
        <v>0</v>
      </c>
      <c r="J29" s="460">
        <f t="shared" si="7"/>
        <v>0</v>
      </c>
      <c r="K29" s="481">
        <f t="shared" si="8"/>
        <v>0</v>
      </c>
      <c r="L29" s="458">
        <v>0</v>
      </c>
      <c r="M29" s="459">
        <v>0</v>
      </c>
      <c r="N29" s="460">
        <f t="shared" si="9"/>
        <v>0</v>
      </c>
      <c r="O29" s="460">
        <f t="shared" si="10"/>
        <v>0</v>
      </c>
      <c r="P29" s="482">
        <f t="shared" si="11"/>
        <v>0</v>
      </c>
      <c r="Q29" s="484"/>
    </row>
    <row r="30" spans="1:17" ht="24" customHeight="1">
      <c r="A30" s="266">
        <v>14</v>
      </c>
      <c r="B30" s="88" t="s">
        <v>225</v>
      </c>
      <c r="C30" s="415">
        <v>4902552</v>
      </c>
      <c r="D30" s="284" t="s">
        <v>12</v>
      </c>
      <c r="E30" s="269" t="s">
        <v>346</v>
      </c>
      <c r="F30" s="733">
        <v>75</v>
      </c>
      <c r="G30" s="458">
        <v>629</v>
      </c>
      <c r="H30" s="459">
        <v>629</v>
      </c>
      <c r="I30" s="460">
        <f>G30-H30</f>
        <v>0</v>
      </c>
      <c r="J30" s="460">
        <f t="shared" si="7"/>
        <v>0</v>
      </c>
      <c r="K30" s="481">
        <f t="shared" si="8"/>
        <v>0</v>
      </c>
      <c r="L30" s="458">
        <v>1058</v>
      </c>
      <c r="M30" s="459">
        <v>1058</v>
      </c>
      <c r="N30" s="460">
        <f>L30-M30</f>
        <v>0</v>
      </c>
      <c r="O30" s="460">
        <f t="shared" si="10"/>
        <v>0</v>
      </c>
      <c r="P30" s="482">
        <f t="shared" si="11"/>
        <v>0</v>
      </c>
      <c r="Q30" s="466"/>
    </row>
    <row r="31" spans="1:17" ht="24" customHeight="1">
      <c r="A31" s="266">
        <v>15</v>
      </c>
      <c r="B31" s="88" t="s">
        <v>225</v>
      </c>
      <c r="C31" s="415">
        <v>4865075</v>
      </c>
      <c r="D31" s="284" t="s">
        <v>12</v>
      </c>
      <c r="E31" s="269" t="s">
        <v>346</v>
      </c>
      <c r="F31" s="270">
        <v>100</v>
      </c>
      <c r="G31" s="458">
        <v>10255</v>
      </c>
      <c r="H31" s="459">
        <v>10255</v>
      </c>
      <c r="I31" s="460">
        <f t="shared" si="6"/>
        <v>0</v>
      </c>
      <c r="J31" s="460">
        <f t="shared" si="7"/>
        <v>0</v>
      </c>
      <c r="K31" s="481">
        <f t="shared" si="8"/>
        <v>0</v>
      </c>
      <c r="L31" s="458">
        <v>3582</v>
      </c>
      <c r="M31" s="459">
        <v>3447</v>
      </c>
      <c r="N31" s="460">
        <f t="shared" si="9"/>
        <v>135</v>
      </c>
      <c r="O31" s="460">
        <f t="shared" si="10"/>
        <v>13500</v>
      </c>
      <c r="P31" s="482">
        <f t="shared" si="11"/>
        <v>0.0135</v>
      </c>
      <c r="Q31" s="477"/>
    </row>
    <row r="32" spans="1:17" ht="24" customHeight="1">
      <c r="A32" s="676" t="s">
        <v>226</v>
      </c>
      <c r="B32" s="156"/>
      <c r="C32" s="687"/>
      <c r="D32" s="156"/>
      <c r="E32" s="88"/>
      <c r="F32" s="270"/>
      <c r="G32" s="677"/>
      <c r="H32" s="460"/>
      <c r="I32" s="460"/>
      <c r="J32" s="460"/>
      <c r="K32" s="688">
        <f>SUM(K25:K30)</f>
        <v>0.0213</v>
      </c>
      <c r="L32" s="677"/>
      <c r="M32" s="460"/>
      <c r="N32" s="460"/>
      <c r="O32" s="460"/>
      <c r="P32" s="689">
        <f>SUM(P25:P30)</f>
        <v>0.2784</v>
      </c>
      <c r="Q32" s="466"/>
    </row>
    <row r="33" spans="1:17" ht="24" customHeight="1">
      <c r="A33" s="417" t="s">
        <v>232</v>
      </c>
      <c r="B33" s="156"/>
      <c r="C33" s="687"/>
      <c r="D33" s="156"/>
      <c r="E33" s="88"/>
      <c r="F33" s="270"/>
      <c r="G33" s="677"/>
      <c r="H33" s="460"/>
      <c r="I33" s="460"/>
      <c r="J33" s="460"/>
      <c r="K33" s="688"/>
      <c r="L33" s="677"/>
      <c r="M33" s="460"/>
      <c r="N33" s="460"/>
      <c r="O33" s="460"/>
      <c r="P33" s="689"/>
      <c r="Q33" s="466"/>
    </row>
    <row r="34" spans="1:17" ht="24" customHeight="1">
      <c r="A34" s="672" t="s">
        <v>227</v>
      </c>
      <c r="B34" s="88"/>
      <c r="C34" s="545"/>
      <c r="D34" s="88"/>
      <c r="E34" s="88"/>
      <c r="F34" s="284"/>
      <c r="G34" s="677"/>
      <c r="H34" s="460"/>
      <c r="I34" s="460"/>
      <c r="J34" s="460"/>
      <c r="K34" s="481"/>
      <c r="L34" s="677"/>
      <c r="M34" s="460"/>
      <c r="N34" s="460"/>
      <c r="O34" s="460"/>
      <c r="P34" s="482"/>
      <c r="Q34" s="466"/>
    </row>
    <row r="35" spans="1:17" ht="24" customHeight="1">
      <c r="A35" s="266">
        <v>16</v>
      </c>
      <c r="B35" s="690" t="s">
        <v>228</v>
      </c>
      <c r="C35" s="687">
        <v>4902545</v>
      </c>
      <c r="D35" s="270" t="s">
        <v>12</v>
      </c>
      <c r="E35" s="269" t="s">
        <v>346</v>
      </c>
      <c r="F35" s="270">
        <v>50</v>
      </c>
      <c r="G35" s="458">
        <v>0</v>
      </c>
      <c r="H35" s="459">
        <v>0</v>
      </c>
      <c r="I35" s="460">
        <f>G35-H35</f>
        <v>0</v>
      </c>
      <c r="J35" s="460">
        <f>$F35*I35</f>
        <v>0</v>
      </c>
      <c r="K35" s="481">
        <f>J35/1000000</f>
        <v>0</v>
      </c>
      <c r="L35" s="458">
        <v>0</v>
      </c>
      <c r="M35" s="459">
        <v>0</v>
      </c>
      <c r="N35" s="460">
        <f>L35-M35</f>
        <v>0</v>
      </c>
      <c r="O35" s="460">
        <f>$F35*N35</f>
        <v>0</v>
      </c>
      <c r="P35" s="482">
        <f>O35/1000000</f>
        <v>0</v>
      </c>
      <c r="Q35" s="466"/>
    </row>
    <row r="36" spans="1:17" ht="24" customHeight="1">
      <c r="A36" s="676" t="s">
        <v>229</v>
      </c>
      <c r="B36" s="156"/>
      <c r="C36" s="691"/>
      <c r="D36" s="690"/>
      <c r="E36" s="88"/>
      <c r="F36" s="270"/>
      <c r="G36" s="106"/>
      <c r="H36" s="400"/>
      <c r="I36" s="400"/>
      <c r="J36" s="400"/>
      <c r="K36" s="680">
        <f>SUM(K35)</f>
        <v>0</v>
      </c>
      <c r="L36" s="401"/>
      <c r="M36" s="400"/>
      <c r="N36" s="400"/>
      <c r="O36" s="400"/>
      <c r="P36" s="683">
        <f>SUM(P35)</f>
        <v>0</v>
      </c>
      <c r="Q36" s="466"/>
    </row>
    <row r="37" spans="1:17" ht="19.5" customHeight="1" thickBot="1">
      <c r="A37" s="72"/>
      <c r="B37" s="73"/>
      <c r="C37" s="74"/>
      <c r="D37" s="75"/>
      <c r="E37" s="76"/>
      <c r="F37" s="76"/>
      <c r="G37" s="77"/>
      <c r="H37" s="525"/>
      <c r="I37" s="525"/>
      <c r="J37" s="525"/>
      <c r="K37" s="692"/>
      <c r="L37" s="693"/>
      <c r="M37" s="525"/>
      <c r="N37" s="525"/>
      <c r="O37" s="525"/>
      <c r="P37" s="694"/>
      <c r="Q37" s="585"/>
    </row>
    <row r="38" spans="1:16" ht="13.5" thickTop="1">
      <c r="A38" s="71"/>
      <c r="B38" s="79"/>
      <c r="C38" s="63"/>
      <c r="D38" s="65"/>
      <c r="E38" s="64"/>
      <c r="F38" s="64"/>
      <c r="G38" s="80"/>
      <c r="H38" s="648"/>
      <c r="I38" s="400"/>
      <c r="J38" s="400"/>
      <c r="K38" s="673"/>
      <c r="L38" s="648"/>
      <c r="M38" s="648"/>
      <c r="N38" s="400"/>
      <c r="O38" s="400"/>
      <c r="P38" s="695"/>
    </row>
    <row r="39" spans="1:16" ht="12.75">
      <c r="A39" s="71"/>
      <c r="B39" s="79"/>
      <c r="C39" s="63"/>
      <c r="D39" s="65"/>
      <c r="E39" s="64"/>
      <c r="F39" s="64"/>
      <c r="G39" s="80"/>
      <c r="H39" s="648"/>
      <c r="I39" s="400"/>
      <c r="J39" s="400"/>
      <c r="K39" s="673"/>
      <c r="L39" s="648"/>
      <c r="M39" s="648"/>
      <c r="N39" s="400"/>
      <c r="O39" s="400"/>
      <c r="P39" s="695"/>
    </row>
    <row r="40" spans="1:16" ht="12.75">
      <c r="A40" s="648"/>
      <c r="B40" s="514"/>
      <c r="C40" s="514"/>
      <c r="D40" s="514"/>
      <c r="E40" s="514"/>
      <c r="F40" s="514"/>
      <c r="G40" s="514"/>
      <c r="H40" s="514"/>
      <c r="I40" s="514"/>
      <c r="J40" s="514"/>
      <c r="K40" s="696"/>
      <c r="L40" s="514"/>
      <c r="M40" s="514"/>
      <c r="N40" s="514"/>
      <c r="O40" s="514"/>
      <c r="P40" s="697"/>
    </row>
    <row r="41" spans="1:16" ht="20.25">
      <c r="A41" s="172"/>
      <c r="B41" s="678" t="s">
        <v>226</v>
      </c>
      <c r="C41" s="698"/>
      <c r="D41" s="698"/>
      <c r="E41" s="698"/>
      <c r="F41" s="698"/>
      <c r="G41" s="698"/>
      <c r="H41" s="698"/>
      <c r="I41" s="698"/>
      <c r="J41" s="698"/>
      <c r="K41" s="680">
        <f>K32-K36</f>
        <v>0.0213</v>
      </c>
      <c r="L41" s="699"/>
      <c r="M41" s="699"/>
      <c r="N41" s="699"/>
      <c r="O41" s="699"/>
      <c r="P41" s="700">
        <f>P32-P36</f>
        <v>0.2784</v>
      </c>
    </row>
    <row r="42" spans="1:16" ht="20.25">
      <c r="A42" s="96"/>
      <c r="B42" s="678" t="s">
        <v>230</v>
      </c>
      <c r="C42" s="686"/>
      <c r="D42" s="686"/>
      <c r="E42" s="686"/>
      <c r="F42" s="686"/>
      <c r="G42" s="686"/>
      <c r="H42" s="686"/>
      <c r="I42" s="686"/>
      <c r="J42" s="686"/>
      <c r="K42" s="680">
        <f>K21</f>
        <v>0.008199999999999999</v>
      </c>
      <c r="L42" s="699"/>
      <c r="M42" s="699"/>
      <c r="N42" s="699"/>
      <c r="O42" s="699"/>
      <c r="P42" s="700">
        <f>P21</f>
        <v>3.9804</v>
      </c>
    </row>
    <row r="43" spans="1:16" ht="18">
      <c r="A43" s="96"/>
      <c r="B43" s="88"/>
      <c r="C43" s="92"/>
      <c r="D43" s="92"/>
      <c r="E43" s="92"/>
      <c r="F43" s="92"/>
      <c r="G43" s="92"/>
      <c r="H43" s="92"/>
      <c r="I43" s="92"/>
      <c r="J43" s="92"/>
      <c r="K43" s="701"/>
      <c r="L43" s="702"/>
      <c r="M43" s="702"/>
      <c r="N43" s="702"/>
      <c r="O43" s="702"/>
      <c r="P43" s="703"/>
    </row>
    <row r="44" spans="1:16" ht="3" customHeight="1">
      <c r="A44" s="96"/>
      <c r="B44" s="88"/>
      <c r="C44" s="92"/>
      <c r="D44" s="92"/>
      <c r="E44" s="92"/>
      <c r="F44" s="92"/>
      <c r="G44" s="92"/>
      <c r="H44" s="92"/>
      <c r="I44" s="92"/>
      <c r="J44" s="92"/>
      <c r="K44" s="701"/>
      <c r="L44" s="702"/>
      <c r="M44" s="702"/>
      <c r="N44" s="702"/>
      <c r="O44" s="702"/>
      <c r="P44" s="703"/>
    </row>
    <row r="45" spans="1:16" ht="23.25">
      <c r="A45" s="96"/>
      <c r="B45" s="397" t="s">
        <v>233</v>
      </c>
      <c r="C45" s="704"/>
      <c r="D45" s="3"/>
      <c r="E45" s="3"/>
      <c r="F45" s="3"/>
      <c r="G45" s="3"/>
      <c r="H45" s="3"/>
      <c r="I45" s="3"/>
      <c r="J45" s="3"/>
      <c r="K45" s="705">
        <f>SUM(K41:K44)</f>
        <v>0.0295</v>
      </c>
      <c r="L45" s="706"/>
      <c r="M45" s="706"/>
      <c r="N45" s="706"/>
      <c r="O45" s="706"/>
      <c r="P45" s="707">
        <f>SUM(P41:P44)</f>
        <v>4.2588</v>
      </c>
    </row>
    <row r="46" ht="12.75">
      <c r="K46" s="708"/>
    </row>
    <row r="47" ht="13.5" thickBot="1">
      <c r="K47" s="708"/>
    </row>
    <row r="48" spans="1:17" ht="12.75">
      <c r="A48" s="591"/>
      <c r="B48" s="592"/>
      <c r="C48" s="592"/>
      <c r="D48" s="592"/>
      <c r="E48" s="592"/>
      <c r="F48" s="592"/>
      <c r="G48" s="592"/>
      <c r="H48" s="586"/>
      <c r="I48" s="586"/>
      <c r="J48" s="586"/>
      <c r="K48" s="586"/>
      <c r="L48" s="586"/>
      <c r="M48" s="586"/>
      <c r="N48" s="586"/>
      <c r="O48" s="586"/>
      <c r="P48" s="586"/>
      <c r="Q48" s="587"/>
    </row>
    <row r="49" spans="1:17" ht="23.25">
      <c r="A49" s="593" t="s">
        <v>327</v>
      </c>
      <c r="B49" s="594"/>
      <c r="C49" s="594"/>
      <c r="D49" s="594"/>
      <c r="E49" s="594"/>
      <c r="F49" s="594"/>
      <c r="G49" s="594"/>
      <c r="H49" s="505"/>
      <c r="I49" s="505"/>
      <c r="J49" s="505"/>
      <c r="K49" s="505"/>
      <c r="L49" s="505"/>
      <c r="M49" s="505"/>
      <c r="N49" s="505"/>
      <c r="O49" s="505"/>
      <c r="P49" s="505"/>
      <c r="Q49" s="588"/>
    </row>
    <row r="50" spans="1:17" ht="12.75">
      <c r="A50" s="595"/>
      <c r="B50" s="594"/>
      <c r="C50" s="594"/>
      <c r="D50" s="594"/>
      <c r="E50" s="594"/>
      <c r="F50" s="594"/>
      <c r="G50" s="594"/>
      <c r="H50" s="505"/>
      <c r="I50" s="505"/>
      <c r="J50" s="505"/>
      <c r="K50" s="505"/>
      <c r="L50" s="505"/>
      <c r="M50" s="505"/>
      <c r="N50" s="505"/>
      <c r="O50" s="505"/>
      <c r="P50" s="505"/>
      <c r="Q50" s="588"/>
    </row>
    <row r="51" spans="1:17" ht="18">
      <c r="A51" s="596"/>
      <c r="B51" s="597"/>
      <c r="C51" s="597"/>
      <c r="D51" s="597"/>
      <c r="E51" s="597"/>
      <c r="F51" s="597"/>
      <c r="G51" s="597"/>
      <c r="H51" s="505"/>
      <c r="I51" s="505"/>
      <c r="J51" s="584"/>
      <c r="K51" s="709" t="s">
        <v>339</v>
      </c>
      <c r="L51" s="505"/>
      <c r="M51" s="505"/>
      <c r="N51" s="505"/>
      <c r="O51" s="505"/>
      <c r="P51" s="710" t="s">
        <v>340</v>
      </c>
      <c r="Q51" s="588"/>
    </row>
    <row r="52" spans="1:17" ht="12.75">
      <c r="A52" s="599"/>
      <c r="B52" s="96"/>
      <c r="C52" s="96"/>
      <c r="D52" s="96"/>
      <c r="E52" s="96"/>
      <c r="F52" s="96"/>
      <c r="G52" s="96"/>
      <c r="H52" s="505"/>
      <c r="I52" s="505"/>
      <c r="J52" s="505"/>
      <c r="K52" s="505"/>
      <c r="L52" s="505"/>
      <c r="M52" s="505"/>
      <c r="N52" s="505"/>
      <c r="O52" s="505"/>
      <c r="P52" s="505"/>
      <c r="Q52" s="588"/>
    </row>
    <row r="53" spans="1:17" ht="12.75">
      <c r="A53" s="599"/>
      <c r="B53" s="96"/>
      <c r="C53" s="96"/>
      <c r="D53" s="96"/>
      <c r="E53" s="96"/>
      <c r="F53" s="96"/>
      <c r="G53" s="96"/>
      <c r="H53" s="505"/>
      <c r="I53" s="505"/>
      <c r="J53" s="505"/>
      <c r="K53" s="505"/>
      <c r="L53" s="505"/>
      <c r="M53" s="505"/>
      <c r="N53" s="505"/>
      <c r="O53" s="505"/>
      <c r="P53" s="505"/>
      <c r="Q53" s="588"/>
    </row>
    <row r="54" spans="1:17" ht="23.25">
      <c r="A54" s="593" t="s">
        <v>330</v>
      </c>
      <c r="B54" s="601"/>
      <c r="C54" s="601"/>
      <c r="D54" s="602"/>
      <c r="E54" s="602"/>
      <c r="F54" s="603"/>
      <c r="G54" s="602"/>
      <c r="H54" s="505"/>
      <c r="I54" s="505"/>
      <c r="J54" s="505"/>
      <c r="K54" s="711">
        <f>K45</f>
        <v>0.0295</v>
      </c>
      <c r="L54" s="597" t="s">
        <v>328</v>
      </c>
      <c r="M54" s="505"/>
      <c r="N54" s="505"/>
      <c r="O54" s="505"/>
      <c r="P54" s="711">
        <f>P45</f>
        <v>4.2588</v>
      </c>
      <c r="Q54" s="712" t="s">
        <v>328</v>
      </c>
    </row>
    <row r="55" spans="1:17" ht="23.25">
      <c r="A55" s="713"/>
      <c r="B55" s="607"/>
      <c r="C55" s="607"/>
      <c r="D55" s="594"/>
      <c r="E55" s="594"/>
      <c r="F55" s="608"/>
      <c r="G55" s="594"/>
      <c r="H55" s="505"/>
      <c r="I55" s="505"/>
      <c r="J55" s="505"/>
      <c r="K55" s="706"/>
      <c r="L55" s="660"/>
      <c r="M55" s="505"/>
      <c r="N55" s="505"/>
      <c r="O55" s="505"/>
      <c r="P55" s="706"/>
      <c r="Q55" s="714"/>
    </row>
    <row r="56" spans="1:17" ht="23.25">
      <c r="A56" s="715" t="s">
        <v>329</v>
      </c>
      <c r="B56" s="45"/>
      <c r="C56" s="45"/>
      <c r="D56" s="594"/>
      <c r="E56" s="594"/>
      <c r="F56" s="611"/>
      <c r="G56" s="602"/>
      <c r="H56" s="505"/>
      <c r="I56" s="505"/>
      <c r="J56" s="505"/>
      <c r="K56" s="711">
        <f>'STEPPED UP GENCO'!K42</f>
        <v>0.0054996942</v>
      </c>
      <c r="L56" s="597" t="s">
        <v>328</v>
      </c>
      <c r="M56" s="505"/>
      <c r="N56" s="505"/>
      <c r="O56" s="505"/>
      <c r="P56" s="711">
        <f>'STEPPED UP GENCO'!P42</f>
        <v>-0.021212190500000002</v>
      </c>
      <c r="Q56" s="712" t="s">
        <v>328</v>
      </c>
    </row>
    <row r="57" spans="1:17" ht="6.75" customHeight="1">
      <c r="A57" s="612"/>
      <c r="B57" s="505"/>
      <c r="C57" s="505"/>
      <c r="D57" s="505"/>
      <c r="E57" s="505"/>
      <c r="F57" s="505"/>
      <c r="G57" s="505"/>
      <c r="H57" s="505"/>
      <c r="I57" s="505"/>
      <c r="J57" s="505"/>
      <c r="K57" s="505"/>
      <c r="L57" s="505"/>
      <c r="M57" s="505"/>
      <c r="N57" s="505"/>
      <c r="O57" s="505"/>
      <c r="P57" s="505"/>
      <c r="Q57" s="588"/>
    </row>
    <row r="58" spans="1:17" ht="6.75" customHeight="1">
      <c r="A58" s="612"/>
      <c r="B58" s="505"/>
      <c r="C58" s="505"/>
      <c r="D58" s="505"/>
      <c r="E58" s="505"/>
      <c r="F58" s="505"/>
      <c r="G58" s="505"/>
      <c r="H58" s="505"/>
      <c r="I58" s="505"/>
      <c r="J58" s="505"/>
      <c r="K58" s="505"/>
      <c r="L58" s="505"/>
      <c r="M58" s="505"/>
      <c r="N58" s="505"/>
      <c r="O58" s="505"/>
      <c r="P58" s="505"/>
      <c r="Q58" s="588"/>
    </row>
    <row r="59" spans="1:17" ht="6.75" customHeight="1">
      <c r="A59" s="612"/>
      <c r="B59" s="505"/>
      <c r="C59" s="505"/>
      <c r="D59" s="505"/>
      <c r="E59" s="505"/>
      <c r="F59" s="505"/>
      <c r="G59" s="505"/>
      <c r="H59" s="505"/>
      <c r="I59" s="505"/>
      <c r="J59" s="505"/>
      <c r="K59" s="505"/>
      <c r="L59" s="505"/>
      <c r="M59" s="505"/>
      <c r="N59" s="505"/>
      <c r="O59" s="505"/>
      <c r="P59" s="505"/>
      <c r="Q59" s="588"/>
    </row>
    <row r="60" spans="1:17" ht="26.25" customHeight="1">
      <c r="A60" s="612"/>
      <c r="B60" s="505"/>
      <c r="C60" s="505"/>
      <c r="D60" s="505"/>
      <c r="E60" s="505"/>
      <c r="F60" s="505"/>
      <c r="G60" s="505"/>
      <c r="H60" s="601"/>
      <c r="I60" s="601"/>
      <c r="J60" s="716" t="s">
        <v>331</v>
      </c>
      <c r="K60" s="711">
        <f>SUM(K54:K59)</f>
        <v>0.0349996942</v>
      </c>
      <c r="L60" s="717" t="s">
        <v>328</v>
      </c>
      <c r="M60" s="292"/>
      <c r="N60" s="292"/>
      <c r="O60" s="292"/>
      <c r="P60" s="711">
        <f>SUM(P54:P59)</f>
        <v>4.2375878095</v>
      </c>
      <c r="Q60" s="717" t="s">
        <v>328</v>
      </c>
    </row>
    <row r="61" spans="1:17" ht="3" customHeight="1" thickBot="1">
      <c r="A61" s="613"/>
      <c r="B61" s="589"/>
      <c r="C61" s="589"/>
      <c r="D61" s="589"/>
      <c r="E61" s="589"/>
      <c r="F61" s="589"/>
      <c r="G61" s="589"/>
      <c r="H61" s="589"/>
      <c r="I61" s="589"/>
      <c r="J61" s="589"/>
      <c r="K61" s="589"/>
      <c r="L61" s="589"/>
      <c r="M61" s="589"/>
      <c r="N61" s="589"/>
      <c r="O61" s="589"/>
      <c r="P61" s="589"/>
      <c r="Q61" s="590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3"/>
  <sheetViews>
    <sheetView view="pageBreakPreview" zoomScale="67" zoomScaleNormal="85" zoomScaleSheetLayoutView="67" zoomScalePageLayoutView="0" workbookViewId="0" topLeftCell="C7">
      <selection activeCell="F15" sqref="F15"/>
    </sheetView>
  </sheetViews>
  <sheetFormatPr defaultColWidth="9.140625" defaultRowHeight="12.75"/>
  <cols>
    <col min="1" max="1" width="5.140625" style="462" customWidth="1"/>
    <col min="2" max="2" width="36.8515625" style="462" customWidth="1"/>
    <col min="3" max="3" width="14.8515625" style="462" bestFit="1" customWidth="1"/>
    <col min="4" max="4" width="9.8515625" style="462" customWidth="1"/>
    <col min="5" max="5" width="16.8515625" style="462" customWidth="1"/>
    <col min="6" max="6" width="11.421875" style="462" customWidth="1"/>
    <col min="7" max="7" width="13.421875" style="462" customWidth="1"/>
    <col min="8" max="8" width="13.8515625" style="462" customWidth="1"/>
    <col min="9" max="9" width="11.00390625" style="462" customWidth="1"/>
    <col min="10" max="10" width="11.28125" style="462" customWidth="1"/>
    <col min="11" max="11" width="15.28125" style="462" customWidth="1"/>
    <col min="12" max="12" width="14.00390625" style="462" customWidth="1"/>
    <col min="13" max="13" width="13.00390625" style="462" customWidth="1"/>
    <col min="14" max="14" width="11.140625" style="462" customWidth="1"/>
    <col min="15" max="15" width="13.00390625" style="462" customWidth="1"/>
    <col min="16" max="16" width="14.7109375" style="462" customWidth="1"/>
    <col min="17" max="17" width="20.00390625" style="462" customWidth="1"/>
    <col min="18" max="16384" width="9.140625" style="462" customWidth="1"/>
  </cols>
  <sheetData>
    <row r="1" ht="26.25">
      <c r="A1" s="1" t="s">
        <v>237</v>
      </c>
    </row>
    <row r="2" spans="1:17" ht="16.5" customHeight="1">
      <c r="A2" s="302" t="s">
        <v>238</v>
      </c>
      <c r="P2" s="718" t="str">
        <f>NDPL!Q1</f>
        <v>JULY -2017</v>
      </c>
      <c r="Q2" s="719"/>
    </row>
    <row r="3" spans="1:8" ht="23.25">
      <c r="A3" s="187" t="s">
        <v>285</v>
      </c>
      <c r="H3" s="564"/>
    </row>
    <row r="4" spans="1:16" ht="24" thickBot="1">
      <c r="A4" s="3"/>
      <c r="G4" s="505"/>
      <c r="H4" s="505"/>
      <c r="I4" s="48" t="s">
        <v>397</v>
      </c>
      <c r="J4" s="505"/>
      <c r="K4" s="505"/>
      <c r="L4" s="505"/>
      <c r="M4" s="505"/>
      <c r="N4" s="48" t="s">
        <v>398</v>
      </c>
      <c r="O4" s="505"/>
      <c r="P4" s="505"/>
    </row>
    <row r="5" spans="1:17" ht="43.5" customHeight="1" thickBot="1" thickTop="1">
      <c r="A5" s="565" t="s">
        <v>8</v>
      </c>
      <c r="B5" s="535" t="s">
        <v>9</v>
      </c>
      <c r="C5" s="536" t="s">
        <v>1</v>
      </c>
      <c r="D5" s="536" t="s">
        <v>2</v>
      </c>
      <c r="E5" s="536" t="s">
        <v>3</v>
      </c>
      <c r="F5" s="536" t="s">
        <v>10</v>
      </c>
      <c r="G5" s="534" t="str">
        <f>NDPL!G5</f>
        <v>FINAL READING 01/08/2017</v>
      </c>
      <c r="H5" s="536" t="str">
        <f>NDPL!H5</f>
        <v>INTIAL READING 01/07/2017</v>
      </c>
      <c r="I5" s="536" t="s">
        <v>4</v>
      </c>
      <c r="J5" s="536" t="s">
        <v>5</v>
      </c>
      <c r="K5" s="566" t="s">
        <v>6</v>
      </c>
      <c r="L5" s="534" t="str">
        <f>NDPL!G5</f>
        <v>FINAL READING 01/08/2017</v>
      </c>
      <c r="M5" s="536" t="str">
        <f>NDPL!H5</f>
        <v>INTIAL READING 01/07/2017</v>
      </c>
      <c r="N5" s="536" t="s">
        <v>4</v>
      </c>
      <c r="O5" s="536" t="s">
        <v>5</v>
      </c>
      <c r="P5" s="566" t="s">
        <v>6</v>
      </c>
      <c r="Q5" s="566" t="s">
        <v>309</v>
      </c>
    </row>
    <row r="6" ht="14.25" thickBot="1" thickTop="1"/>
    <row r="7" spans="1:17" ht="19.5" customHeight="1" thickTop="1">
      <c r="A7" s="285"/>
      <c r="B7" s="286" t="s">
        <v>252</v>
      </c>
      <c r="C7" s="287"/>
      <c r="D7" s="287"/>
      <c r="E7" s="287"/>
      <c r="F7" s="288"/>
      <c r="G7" s="97"/>
      <c r="H7" s="91"/>
      <c r="I7" s="91"/>
      <c r="J7" s="91"/>
      <c r="K7" s="94"/>
      <c r="L7" s="99"/>
      <c r="M7" s="474"/>
      <c r="N7" s="474"/>
      <c r="O7" s="474"/>
      <c r="P7" s="627"/>
      <c r="Q7" s="573"/>
    </row>
    <row r="8" spans="1:17" ht="28.5" customHeight="1">
      <c r="A8" s="266"/>
      <c r="B8" s="289" t="s">
        <v>253</v>
      </c>
      <c r="C8" s="290"/>
      <c r="D8" s="290"/>
      <c r="E8" s="290"/>
      <c r="F8" s="291"/>
      <c r="G8" s="38"/>
      <c r="H8" s="44"/>
      <c r="I8" s="44"/>
      <c r="J8" s="44"/>
      <c r="K8" s="42"/>
      <c r="L8" s="100"/>
      <c r="M8" s="505"/>
      <c r="N8" s="505"/>
      <c r="O8" s="505"/>
      <c r="P8" s="720"/>
      <c r="Q8" s="466"/>
    </row>
    <row r="9" spans="1:17" ht="19.5" customHeight="1">
      <c r="A9" s="266">
        <v>1</v>
      </c>
      <c r="B9" s="292" t="s">
        <v>254</v>
      </c>
      <c r="C9" s="290">
        <v>4864817</v>
      </c>
      <c r="D9" s="276" t="s">
        <v>12</v>
      </c>
      <c r="E9" s="96" t="s">
        <v>346</v>
      </c>
      <c r="F9" s="291">
        <v>100</v>
      </c>
      <c r="G9" s="458">
        <v>999578</v>
      </c>
      <c r="H9" s="290">
        <v>999947</v>
      </c>
      <c r="I9" s="461">
        <f>G9-H9</f>
        <v>-369</v>
      </c>
      <c r="J9" s="461">
        <f>$F9*I9</f>
        <v>-36900</v>
      </c>
      <c r="K9" s="516">
        <f>J9/1000000</f>
        <v>-0.0369</v>
      </c>
      <c r="L9" s="458">
        <v>2132</v>
      </c>
      <c r="M9" s="290">
        <v>2215</v>
      </c>
      <c r="N9" s="461">
        <f>L9-M9</f>
        <v>-83</v>
      </c>
      <c r="O9" s="461">
        <f>$F9*N9</f>
        <v>-8300</v>
      </c>
      <c r="P9" s="516">
        <f>O9/1000000</f>
        <v>-0.0083</v>
      </c>
      <c r="Q9" s="478"/>
    </row>
    <row r="10" spans="1:17" ht="19.5" customHeight="1">
      <c r="A10" s="266">
        <v>2</v>
      </c>
      <c r="B10" s="292" t="s">
        <v>255</v>
      </c>
      <c r="C10" s="290">
        <v>4864794</v>
      </c>
      <c r="D10" s="276" t="s">
        <v>12</v>
      </c>
      <c r="E10" s="96" t="s">
        <v>346</v>
      </c>
      <c r="F10" s="291">
        <v>100</v>
      </c>
      <c r="G10" s="458">
        <v>36558</v>
      </c>
      <c r="H10" s="459">
        <v>36128</v>
      </c>
      <c r="I10" s="461">
        <f>G10-H10</f>
        <v>430</v>
      </c>
      <c r="J10" s="461">
        <f>$F10*I10</f>
        <v>43000</v>
      </c>
      <c r="K10" s="516">
        <f>J10/1000000</f>
        <v>0.043</v>
      </c>
      <c r="L10" s="458">
        <v>4967</v>
      </c>
      <c r="M10" s="459">
        <v>4106</v>
      </c>
      <c r="N10" s="461">
        <f>L10-M10</f>
        <v>861</v>
      </c>
      <c r="O10" s="461">
        <f>$F10*N10</f>
        <v>86100</v>
      </c>
      <c r="P10" s="516">
        <f>O10/1000000</f>
        <v>0.0861</v>
      </c>
      <c r="Q10" s="466"/>
    </row>
    <row r="11" spans="1:17" ht="19.5" customHeight="1">
      <c r="A11" s="266">
        <v>3</v>
      </c>
      <c r="B11" s="292" t="s">
        <v>256</v>
      </c>
      <c r="C11" s="290">
        <v>4864896</v>
      </c>
      <c r="D11" s="276" t="s">
        <v>12</v>
      </c>
      <c r="E11" s="96" t="s">
        <v>346</v>
      </c>
      <c r="F11" s="291">
        <v>500</v>
      </c>
      <c r="G11" s="458">
        <v>4347</v>
      </c>
      <c r="H11" s="459">
        <v>4262</v>
      </c>
      <c r="I11" s="461">
        <f>G11-H11</f>
        <v>85</v>
      </c>
      <c r="J11" s="461">
        <f>$F11*I11</f>
        <v>42500</v>
      </c>
      <c r="K11" s="516">
        <f>J11/1000000</f>
        <v>0.0425</v>
      </c>
      <c r="L11" s="458">
        <v>1887</v>
      </c>
      <c r="M11" s="459">
        <v>1732</v>
      </c>
      <c r="N11" s="461">
        <f>L11-M11</f>
        <v>155</v>
      </c>
      <c r="O11" s="461">
        <f>$F11*N11</f>
        <v>77500</v>
      </c>
      <c r="P11" s="516">
        <f>O11/1000000</f>
        <v>0.0775</v>
      </c>
      <c r="Q11" s="466"/>
    </row>
    <row r="12" spans="1:17" ht="19.5" customHeight="1">
      <c r="A12" s="266">
        <v>4</v>
      </c>
      <c r="B12" s="292" t="s">
        <v>257</v>
      </c>
      <c r="C12" s="290">
        <v>4864863</v>
      </c>
      <c r="D12" s="276" t="s">
        <v>12</v>
      </c>
      <c r="E12" s="96" t="s">
        <v>346</v>
      </c>
      <c r="F12" s="736">
        <v>937.5</v>
      </c>
      <c r="G12" s="458">
        <v>427</v>
      </c>
      <c r="H12" s="459">
        <v>451</v>
      </c>
      <c r="I12" s="461">
        <f>G12-H12</f>
        <v>-24</v>
      </c>
      <c r="J12" s="461">
        <f>$F12*I12</f>
        <v>-22500</v>
      </c>
      <c r="K12" s="516">
        <f>J12/1000000</f>
        <v>-0.0225</v>
      </c>
      <c r="L12" s="458">
        <v>152</v>
      </c>
      <c r="M12" s="459">
        <v>60</v>
      </c>
      <c r="N12" s="461">
        <f>L12-M12</f>
        <v>92</v>
      </c>
      <c r="O12" s="461">
        <f>$F12*N12</f>
        <v>86250</v>
      </c>
      <c r="P12" s="516">
        <f>O12/1000000</f>
        <v>0.08625</v>
      </c>
      <c r="Q12" s="737"/>
    </row>
    <row r="13" spans="1:17" ht="19.5" customHeight="1">
      <c r="A13" s="266"/>
      <c r="B13" s="289" t="s">
        <v>258</v>
      </c>
      <c r="C13" s="290"/>
      <c r="D13" s="276"/>
      <c r="E13" s="84"/>
      <c r="F13" s="291"/>
      <c r="G13" s="267"/>
      <c r="H13" s="282"/>
      <c r="I13" s="282"/>
      <c r="J13" s="282"/>
      <c r="K13" s="297"/>
      <c r="L13" s="303"/>
      <c r="M13" s="282"/>
      <c r="N13" s="282"/>
      <c r="O13" s="282"/>
      <c r="P13" s="523"/>
      <c r="Q13" s="466"/>
    </row>
    <row r="14" spans="1:17" ht="19.5" customHeight="1">
      <c r="A14" s="266"/>
      <c r="B14" s="289"/>
      <c r="C14" s="290"/>
      <c r="D14" s="276"/>
      <c r="E14" s="84"/>
      <c r="F14" s="291"/>
      <c r="G14" s="267"/>
      <c r="H14" s="282"/>
      <c r="I14" s="282"/>
      <c r="J14" s="282"/>
      <c r="K14" s="297"/>
      <c r="L14" s="303"/>
      <c r="M14" s="282"/>
      <c r="N14" s="282"/>
      <c r="O14" s="282"/>
      <c r="P14" s="523"/>
      <c r="Q14" s="466"/>
    </row>
    <row r="15" spans="1:17" ht="19.5" customHeight="1">
      <c r="A15" s="266">
        <v>5</v>
      </c>
      <c r="B15" s="292" t="s">
        <v>259</v>
      </c>
      <c r="C15" s="290">
        <v>5129957</v>
      </c>
      <c r="D15" s="276" t="s">
        <v>12</v>
      </c>
      <c r="E15" s="96" t="s">
        <v>346</v>
      </c>
      <c r="F15" s="291">
        <v>-250</v>
      </c>
      <c r="G15" s="458">
        <v>998017</v>
      </c>
      <c r="H15" s="459">
        <v>998098</v>
      </c>
      <c r="I15" s="461">
        <f>G15-H15</f>
        <v>-81</v>
      </c>
      <c r="J15" s="461">
        <f>$F15*I15</f>
        <v>20250</v>
      </c>
      <c r="K15" s="516">
        <f>J15/1000000</f>
        <v>0.02025</v>
      </c>
      <c r="L15" s="458">
        <v>983812</v>
      </c>
      <c r="M15" s="459">
        <v>985190</v>
      </c>
      <c r="N15" s="461">
        <f>L15-M15</f>
        <v>-1378</v>
      </c>
      <c r="O15" s="461">
        <f>$F15*N15</f>
        <v>344500</v>
      </c>
      <c r="P15" s="516">
        <f>O15/1000000</f>
        <v>0.3445</v>
      </c>
      <c r="Q15" s="466"/>
    </row>
    <row r="16" spans="1:17" ht="19.5" customHeight="1">
      <c r="A16" s="266">
        <v>6</v>
      </c>
      <c r="B16" s="292" t="s">
        <v>260</v>
      </c>
      <c r="C16" s="290">
        <v>4864881</v>
      </c>
      <c r="D16" s="276" t="s">
        <v>12</v>
      </c>
      <c r="E16" s="96" t="s">
        <v>346</v>
      </c>
      <c r="F16" s="291">
        <v>-500</v>
      </c>
      <c r="G16" s="458">
        <v>982271</v>
      </c>
      <c r="H16" s="459">
        <v>982295</v>
      </c>
      <c r="I16" s="461">
        <f>G16-H16</f>
        <v>-24</v>
      </c>
      <c r="J16" s="461">
        <f>$F16*I16</f>
        <v>12000</v>
      </c>
      <c r="K16" s="516">
        <f>J16/1000000</f>
        <v>0.012</v>
      </c>
      <c r="L16" s="458">
        <v>976406</v>
      </c>
      <c r="M16" s="459">
        <v>976492</v>
      </c>
      <c r="N16" s="461">
        <f>L16-M16</f>
        <v>-86</v>
      </c>
      <c r="O16" s="461">
        <f>$F16*N16</f>
        <v>43000</v>
      </c>
      <c r="P16" s="516">
        <f>O16/1000000</f>
        <v>0.043</v>
      </c>
      <c r="Q16" s="466"/>
    </row>
    <row r="17" spans="1:17" ht="19.5" customHeight="1">
      <c r="A17" s="266">
        <v>7</v>
      </c>
      <c r="B17" s="292" t="s">
        <v>275</v>
      </c>
      <c r="C17" s="290">
        <v>4902559</v>
      </c>
      <c r="D17" s="276" t="s">
        <v>12</v>
      </c>
      <c r="E17" s="96" t="s">
        <v>346</v>
      </c>
      <c r="F17" s="291">
        <v>300</v>
      </c>
      <c r="G17" s="458">
        <v>999999</v>
      </c>
      <c r="H17" s="459">
        <v>999999</v>
      </c>
      <c r="I17" s="461">
        <f>G17-H17</f>
        <v>0</v>
      </c>
      <c r="J17" s="461">
        <f>$F17*I17</f>
        <v>0</v>
      </c>
      <c r="K17" s="516">
        <f>J17/1000000</f>
        <v>0</v>
      </c>
      <c r="L17" s="458">
        <v>999983</v>
      </c>
      <c r="M17" s="459">
        <v>999984</v>
      </c>
      <c r="N17" s="461">
        <f>L17-M17</f>
        <v>-1</v>
      </c>
      <c r="O17" s="461">
        <f>$F17*N17</f>
        <v>-300</v>
      </c>
      <c r="P17" s="516">
        <f>O17/1000000</f>
        <v>-0.0003</v>
      </c>
      <c r="Q17" s="466"/>
    </row>
    <row r="18" spans="1:17" ht="19.5" customHeight="1">
      <c r="A18" s="266"/>
      <c r="B18" s="289"/>
      <c r="C18" s="290"/>
      <c r="D18" s="276"/>
      <c r="E18" s="96"/>
      <c r="F18" s="291"/>
      <c r="G18" s="95"/>
      <c r="H18" s="84"/>
      <c r="I18" s="44"/>
      <c r="J18" s="44"/>
      <c r="K18" s="98"/>
      <c r="L18" s="305"/>
      <c r="M18" s="506"/>
      <c r="N18" s="506"/>
      <c r="O18" s="506"/>
      <c r="P18" s="507"/>
      <c r="Q18" s="466"/>
    </row>
    <row r="19" spans="1:17" ht="19.5" customHeight="1">
      <c r="A19" s="266"/>
      <c r="B19" s="292"/>
      <c r="C19" s="290"/>
      <c r="D19" s="276"/>
      <c r="E19" s="96"/>
      <c r="F19" s="291"/>
      <c r="G19" s="95"/>
      <c r="H19" s="84"/>
      <c r="I19" s="44"/>
      <c r="J19" s="44"/>
      <c r="K19" s="98"/>
      <c r="L19" s="305"/>
      <c r="M19" s="506"/>
      <c r="N19" s="506"/>
      <c r="O19" s="506"/>
      <c r="P19" s="507"/>
      <c r="Q19" s="466"/>
    </row>
    <row r="20" spans="1:17" ht="19.5" customHeight="1">
      <c r="A20" s="266"/>
      <c r="B20" s="289" t="s">
        <v>261</v>
      </c>
      <c r="C20" s="290"/>
      <c r="D20" s="276"/>
      <c r="E20" s="96"/>
      <c r="F20" s="293"/>
      <c r="G20" s="95"/>
      <c r="H20" s="84"/>
      <c r="I20" s="41"/>
      <c r="J20" s="45"/>
      <c r="K20" s="299">
        <f>SUM(K9:K19)</f>
        <v>0.05835</v>
      </c>
      <c r="L20" s="306"/>
      <c r="M20" s="282"/>
      <c r="N20" s="282"/>
      <c r="O20" s="282"/>
      <c r="P20" s="300">
        <f>SUM(P9:P19)</f>
        <v>0.62875</v>
      </c>
      <c r="Q20" s="466"/>
    </row>
    <row r="21" spans="1:17" ht="19.5" customHeight="1">
      <c r="A21" s="266"/>
      <c r="B21" s="289" t="s">
        <v>262</v>
      </c>
      <c r="C21" s="290"/>
      <c r="D21" s="276"/>
      <c r="E21" s="96"/>
      <c r="F21" s="293"/>
      <c r="G21" s="95"/>
      <c r="H21" s="84"/>
      <c r="I21" s="41"/>
      <c r="J21" s="41"/>
      <c r="K21" s="98"/>
      <c r="L21" s="305"/>
      <c r="M21" s="506"/>
      <c r="N21" s="506"/>
      <c r="O21" s="506"/>
      <c r="P21" s="507"/>
      <c r="Q21" s="466"/>
    </row>
    <row r="22" spans="1:17" ht="19.5" customHeight="1">
      <c r="A22" s="266"/>
      <c r="B22" s="289" t="s">
        <v>263</v>
      </c>
      <c r="C22" s="290"/>
      <c r="D22" s="276"/>
      <c r="E22" s="96"/>
      <c r="F22" s="293"/>
      <c r="G22" s="95"/>
      <c r="H22" s="84"/>
      <c r="I22" s="41"/>
      <c r="J22" s="41"/>
      <c r="K22" s="98"/>
      <c r="L22" s="305"/>
      <c r="M22" s="506"/>
      <c r="N22" s="506"/>
      <c r="O22" s="506"/>
      <c r="P22" s="507"/>
      <c r="Q22" s="466"/>
    </row>
    <row r="23" spans="1:17" ht="19.5" customHeight="1">
      <c r="A23" s="266">
        <v>8</v>
      </c>
      <c r="B23" s="292" t="s">
        <v>264</v>
      </c>
      <c r="C23" s="290">
        <v>4864796</v>
      </c>
      <c r="D23" s="276" t="s">
        <v>12</v>
      </c>
      <c r="E23" s="96" t="s">
        <v>346</v>
      </c>
      <c r="F23" s="291">
        <v>200</v>
      </c>
      <c r="G23" s="458">
        <v>986963</v>
      </c>
      <c r="H23" s="459">
        <v>986977</v>
      </c>
      <c r="I23" s="461">
        <f>G23-H23</f>
        <v>-14</v>
      </c>
      <c r="J23" s="461">
        <f>$F23*I23</f>
        <v>-2800</v>
      </c>
      <c r="K23" s="516">
        <f>J23/1000000</f>
        <v>-0.0028</v>
      </c>
      <c r="L23" s="458">
        <v>58</v>
      </c>
      <c r="M23" s="459">
        <v>95</v>
      </c>
      <c r="N23" s="461">
        <f>L23-M23</f>
        <v>-37</v>
      </c>
      <c r="O23" s="461">
        <f>$F23*N23</f>
        <v>-7400</v>
      </c>
      <c r="P23" s="516">
        <f>O23/1000000</f>
        <v>-0.0074</v>
      </c>
      <c r="Q23" s="478"/>
    </row>
    <row r="24" spans="1:17" ht="21" customHeight="1">
      <c r="A24" s="266">
        <v>9</v>
      </c>
      <c r="B24" s="292" t="s">
        <v>265</v>
      </c>
      <c r="C24" s="290">
        <v>4864932</v>
      </c>
      <c r="D24" s="276" t="s">
        <v>12</v>
      </c>
      <c r="E24" s="96" t="s">
        <v>346</v>
      </c>
      <c r="F24" s="291">
        <v>375</v>
      </c>
      <c r="G24" s="458">
        <v>904756</v>
      </c>
      <c r="H24" s="459">
        <v>904977</v>
      </c>
      <c r="I24" s="461">
        <f>G24-H24</f>
        <v>-221</v>
      </c>
      <c r="J24" s="461">
        <f>$F24*I24</f>
        <v>-82875</v>
      </c>
      <c r="K24" s="516">
        <f>J24/1000000</f>
        <v>-0.082875</v>
      </c>
      <c r="L24" s="458">
        <v>996739</v>
      </c>
      <c r="M24" s="459">
        <v>996951</v>
      </c>
      <c r="N24" s="461">
        <f>L24-M24</f>
        <v>-212</v>
      </c>
      <c r="O24" s="461">
        <f>$F24*N24</f>
        <v>-79500</v>
      </c>
      <c r="P24" s="516">
        <f>O24/1000000</f>
        <v>-0.0795</v>
      </c>
      <c r="Q24" s="472"/>
    </row>
    <row r="25" spans="1:17" ht="19.5" customHeight="1">
      <c r="A25" s="266"/>
      <c r="B25" s="289" t="s">
        <v>266</v>
      </c>
      <c r="C25" s="292"/>
      <c r="D25" s="276"/>
      <c r="E25" s="96"/>
      <c r="F25" s="293"/>
      <c r="G25" s="95"/>
      <c r="H25" s="84"/>
      <c r="I25" s="41"/>
      <c r="J25" s="45"/>
      <c r="K25" s="300">
        <f>SUM(K23:K24)</f>
        <v>-0.085675</v>
      </c>
      <c r="L25" s="306"/>
      <c r="M25" s="282"/>
      <c r="N25" s="282"/>
      <c r="O25" s="282"/>
      <c r="P25" s="300">
        <f>SUM(P23:P24)</f>
        <v>-0.0869</v>
      </c>
      <c r="Q25" s="466"/>
    </row>
    <row r="26" spans="1:17" ht="19.5" customHeight="1">
      <c r="A26" s="266"/>
      <c r="B26" s="289" t="s">
        <v>267</v>
      </c>
      <c r="C26" s="290"/>
      <c r="D26" s="276"/>
      <c r="E26" s="84"/>
      <c r="F26" s="291"/>
      <c r="G26" s="95"/>
      <c r="H26" s="84"/>
      <c r="I26" s="44"/>
      <c r="J26" s="40"/>
      <c r="K26" s="98"/>
      <c r="L26" s="305"/>
      <c r="M26" s="506"/>
      <c r="N26" s="506"/>
      <c r="O26" s="506"/>
      <c r="P26" s="507"/>
      <c r="Q26" s="466"/>
    </row>
    <row r="27" spans="1:17" ht="19.5" customHeight="1">
      <c r="A27" s="266"/>
      <c r="B27" s="289" t="s">
        <v>263</v>
      </c>
      <c r="C27" s="290"/>
      <c r="D27" s="276"/>
      <c r="E27" s="84"/>
      <c r="F27" s="291"/>
      <c r="G27" s="95"/>
      <c r="H27" s="84"/>
      <c r="I27" s="44"/>
      <c r="J27" s="40"/>
      <c r="K27" s="98"/>
      <c r="L27" s="305"/>
      <c r="M27" s="506"/>
      <c r="N27" s="506"/>
      <c r="O27" s="506"/>
      <c r="P27" s="507"/>
      <c r="Q27" s="466"/>
    </row>
    <row r="28" spans="1:17" ht="19.5" customHeight="1">
      <c r="A28" s="266">
        <v>10</v>
      </c>
      <c r="B28" s="292" t="s">
        <v>268</v>
      </c>
      <c r="C28" s="290">
        <v>4864819</v>
      </c>
      <c r="D28" s="276" t="s">
        <v>12</v>
      </c>
      <c r="E28" s="96" t="s">
        <v>346</v>
      </c>
      <c r="F28" s="517">
        <v>200</v>
      </c>
      <c r="G28" s="458">
        <v>292890</v>
      </c>
      <c r="H28" s="459">
        <v>292837</v>
      </c>
      <c r="I28" s="461">
        <f aca="true" t="shared" si="0" ref="I28:I33">G28-H28</f>
        <v>53</v>
      </c>
      <c r="J28" s="461">
        <f aca="true" t="shared" si="1" ref="J28:J33">$F28*I28</f>
        <v>10600</v>
      </c>
      <c r="K28" s="516">
        <f aca="true" t="shared" si="2" ref="K28:K33">J28/1000000</f>
        <v>0.0106</v>
      </c>
      <c r="L28" s="458">
        <v>283686</v>
      </c>
      <c r="M28" s="459">
        <v>279401</v>
      </c>
      <c r="N28" s="461">
        <f aca="true" t="shared" si="3" ref="N28:N33">L28-M28</f>
        <v>4285</v>
      </c>
      <c r="O28" s="461">
        <f aca="true" t="shared" si="4" ref="O28:O33">$F28*N28</f>
        <v>857000</v>
      </c>
      <c r="P28" s="516">
        <f aca="true" t="shared" si="5" ref="P28:P33">O28/1000000</f>
        <v>0.857</v>
      </c>
      <c r="Q28" s="466"/>
    </row>
    <row r="29" spans="1:17" ht="19.5" customHeight="1">
      <c r="A29" s="266">
        <v>11</v>
      </c>
      <c r="B29" s="292" t="s">
        <v>269</v>
      </c>
      <c r="C29" s="290">
        <v>5295125</v>
      </c>
      <c r="D29" s="276" t="s">
        <v>12</v>
      </c>
      <c r="E29" s="96" t="s">
        <v>346</v>
      </c>
      <c r="F29" s="517">
        <v>100</v>
      </c>
      <c r="G29" s="458">
        <v>252707</v>
      </c>
      <c r="H29" s="459">
        <v>252457</v>
      </c>
      <c r="I29" s="461">
        <f>G29-H29</f>
        <v>250</v>
      </c>
      <c r="J29" s="461">
        <f>$F29*I29</f>
        <v>25000</v>
      </c>
      <c r="K29" s="516">
        <f>J29/1000000</f>
        <v>0.025</v>
      </c>
      <c r="L29" s="458">
        <v>998828</v>
      </c>
      <c r="M29" s="459">
        <v>999012</v>
      </c>
      <c r="N29" s="461">
        <f>L29-M29</f>
        <v>-184</v>
      </c>
      <c r="O29" s="461">
        <f>$F29*N29</f>
        <v>-18400</v>
      </c>
      <c r="P29" s="516">
        <f>O29/1000000</f>
        <v>-0.0184</v>
      </c>
      <c r="Q29" s="466"/>
    </row>
    <row r="30" spans="1:17" ht="19.5" customHeight="1">
      <c r="A30" s="266">
        <v>12</v>
      </c>
      <c r="B30" s="292" t="s">
        <v>270</v>
      </c>
      <c r="C30" s="290">
        <v>5295126</v>
      </c>
      <c r="D30" s="276" t="s">
        <v>12</v>
      </c>
      <c r="E30" s="96" t="s">
        <v>346</v>
      </c>
      <c r="F30" s="517">
        <v>62.5</v>
      </c>
      <c r="G30" s="458">
        <v>134285</v>
      </c>
      <c r="H30" s="459">
        <v>133949</v>
      </c>
      <c r="I30" s="461">
        <f>G30-H30</f>
        <v>336</v>
      </c>
      <c r="J30" s="461">
        <f>$F30*I30</f>
        <v>21000</v>
      </c>
      <c r="K30" s="516">
        <f>J30/1000000</f>
        <v>0.021</v>
      </c>
      <c r="L30" s="458">
        <v>985722</v>
      </c>
      <c r="M30" s="459">
        <v>986900</v>
      </c>
      <c r="N30" s="461">
        <f>L30-M30</f>
        <v>-1178</v>
      </c>
      <c r="O30" s="461">
        <f>$F30*N30</f>
        <v>-73625</v>
      </c>
      <c r="P30" s="516">
        <f>O30/1000000</f>
        <v>-0.073625</v>
      </c>
      <c r="Q30" s="466"/>
    </row>
    <row r="31" spans="1:17" ht="19.5" customHeight="1">
      <c r="A31" s="266">
        <v>13</v>
      </c>
      <c r="B31" s="292" t="s">
        <v>271</v>
      </c>
      <c r="C31" s="290">
        <v>4865179</v>
      </c>
      <c r="D31" s="276" t="s">
        <v>12</v>
      </c>
      <c r="E31" s="96" t="s">
        <v>346</v>
      </c>
      <c r="F31" s="517">
        <v>800</v>
      </c>
      <c r="G31" s="458">
        <v>506</v>
      </c>
      <c r="H31" s="459">
        <v>501</v>
      </c>
      <c r="I31" s="461">
        <f>G31-H31</f>
        <v>5</v>
      </c>
      <c r="J31" s="461">
        <f>$F31*I31</f>
        <v>4000</v>
      </c>
      <c r="K31" s="516">
        <f>J31/1000000</f>
        <v>0.004</v>
      </c>
      <c r="L31" s="458">
        <v>1684</v>
      </c>
      <c r="M31" s="459">
        <v>1395</v>
      </c>
      <c r="N31" s="461">
        <f>L31-M31</f>
        <v>289</v>
      </c>
      <c r="O31" s="461">
        <f>$F31*N31</f>
        <v>231200</v>
      </c>
      <c r="P31" s="516">
        <f>O31/1000000</f>
        <v>0.2312</v>
      </c>
      <c r="Q31" s="466"/>
    </row>
    <row r="32" spans="1:17" ht="19.5" customHeight="1">
      <c r="A32" s="266">
        <v>14</v>
      </c>
      <c r="B32" s="292" t="s">
        <v>272</v>
      </c>
      <c r="C32" s="290">
        <v>4864795</v>
      </c>
      <c r="D32" s="276" t="s">
        <v>12</v>
      </c>
      <c r="E32" s="96" t="s">
        <v>346</v>
      </c>
      <c r="F32" s="517">
        <v>100</v>
      </c>
      <c r="G32" s="458">
        <v>988442</v>
      </c>
      <c r="H32" s="459">
        <v>988528</v>
      </c>
      <c r="I32" s="461">
        <f t="shared" si="0"/>
        <v>-86</v>
      </c>
      <c r="J32" s="461">
        <f t="shared" si="1"/>
        <v>-8600</v>
      </c>
      <c r="K32" s="516">
        <f t="shared" si="2"/>
        <v>-0.0086</v>
      </c>
      <c r="L32" s="458">
        <v>999341</v>
      </c>
      <c r="M32" s="459">
        <v>999445</v>
      </c>
      <c r="N32" s="461">
        <f t="shared" si="3"/>
        <v>-104</v>
      </c>
      <c r="O32" s="461">
        <f t="shared" si="4"/>
        <v>-10400</v>
      </c>
      <c r="P32" s="516">
        <f t="shared" si="5"/>
        <v>-0.0104</v>
      </c>
      <c r="Q32" s="478"/>
    </row>
    <row r="33" spans="1:17" ht="19.5" customHeight="1">
      <c r="A33" s="266">
        <v>15</v>
      </c>
      <c r="B33" s="292" t="s">
        <v>375</v>
      </c>
      <c r="C33" s="290">
        <v>4864821</v>
      </c>
      <c r="D33" s="276" t="s">
        <v>12</v>
      </c>
      <c r="E33" s="96" t="s">
        <v>346</v>
      </c>
      <c r="F33" s="517">
        <v>150</v>
      </c>
      <c r="G33" s="458">
        <v>999007</v>
      </c>
      <c r="H33" s="459">
        <v>999007</v>
      </c>
      <c r="I33" s="461">
        <f t="shared" si="0"/>
        <v>0</v>
      </c>
      <c r="J33" s="461">
        <f t="shared" si="1"/>
        <v>0</v>
      </c>
      <c r="K33" s="516">
        <f t="shared" si="2"/>
        <v>0</v>
      </c>
      <c r="L33" s="458">
        <v>986010</v>
      </c>
      <c r="M33" s="459">
        <v>989382</v>
      </c>
      <c r="N33" s="461">
        <f t="shared" si="3"/>
        <v>-3372</v>
      </c>
      <c r="O33" s="461">
        <f t="shared" si="4"/>
        <v>-505800</v>
      </c>
      <c r="P33" s="522">
        <f t="shared" si="5"/>
        <v>-0.5058</v>
      </c>
      <c r="Q33" s="494"/>
    </row>
    <row r="34" spans="1:17" ht="19.5" customHeight="1">
      <c r="A34" s="266"/>
      <c r="B34" s="289" t="s">
        <v>258</v>
      </c>
      <c r="C34" s="290"/>
      <c r="D34" s="276"/>
      <c r="E34" s="84"/>
      <c r="F34" s="291"/>
      <c r="G34" s="267"/>
      <c r="H34" s="282"/>
      <c r="I34" s="282"/>
      <c r="J34" s="298"/>
      <c r="K34" s="297"/>
      <c r="L34" s="303"/>
      <c r="M34" s="282"/>
      <c r="N34" s="282"/>
      <c r="O34" s="282"/>
      <c r="P34" s="523"/>
      <c r="Q34" s="466"/>
    </row>
    <row r="35" spans="1:17" ht="19.5" customHeight="1">
      <c r="A35" s="266">
        <v>16</v>
      </c>
      <c r="B35" s="292" t="s">
        <v>273</v>
      </c>
      <c r="C35" s="290">
        <v>4865185</v>
      </c>
      <c r="D35" s="276" t="s">
        <v>12</v>
      </c>
      <c r="E35" s="96" t="s">
        <v>346</v>
      </c>
      <c r="F35" s="517">
        <v>-2500</v>
      </c>
      <c r="G35" s="458">
        <v>998815</v>
      </c>
      <c r="H35" s="459">
        <v>998817</v>
      </c>
      <c r="I35" s="461">
        <f>G35-H35</f>
        <v>-2</v>
      </c>
      <c r="J35" s="461">
        <f>$F35*I35</f>
        <v>5000</v>
      </c>
      <c r="K35" s="516">
        <f>J35/1000000</f>
        <v>0.005</v>
      </c>
      <c r="L35" s="458">
        <v>3070</v>
      </c>
      <c r="M35" s="459">
        <v>3078</v>
      </c>
      <c r="N35" s="461">
        <f>L35-M35</f>
        <v>-8</v>
      </c>
      <c r="O35" s="461">
        <f>$F35*N35</f>
        <v>20000</v>
      </c>
      <c r="P35" s="522">
        <f>O35/1000000</f>
        <v>0.02</v>
      </c>
      <c r="Q35" s="477"/>
    </row>
    <row r="36" spans="1:17" ht="19.5" customHeight="1">
      <c r="A36" s="266">
        <v>17</v>
      </c>
      <c r="B36" s="292" t="s">
        <v>276</v>
      </c>
      <c r="C36" s="290">
        <v>4902559</v>
      </c>
      <c r="D36" s="276" t="s">
        <v>12</v>
      </c>
      <c r="E36" s="96" t="s">
        <v>346</v>
      </c>
      <c r="F36" s="290">
        <v>-300</v>
      </c>
      <c r="G36" s="458">
        <v>999999</v>
      </c>
      <c r="H36" s="459">
        <v>999999</v>
      </c>
      <c r="I36" s="461">
        <f>G36-H36</f>
        <v>0</v>
      </c>
      <c r="J36" s="461">
        <f>$F36*I36</f>
        <v>0</v>
      </c>
      <c r="K36" s="516">
        <f>J36/1000000</f>
        <v>0</v>
      </c>
      <c r="L36" s="458">
        <v>999983</v>
      </c>
      <c r="M36" s="459">
        <v>999984</v>
      </c>
      <c r="N36" s="461">
        <f>L36-M36</f>
        <v>-1</v>
      </c>
      <c r="O36" s="461">
        <f>$F36*N36</f>
        <v>300</v>
      </c>
      <c r="P36" s="516">
        <f>O36/1000000</f>
        <v>0.0003</v>
      </c>
      <c r="Q36" s="466"/>
    </row>
    <row r="37" spans="1:17" ht="19.5" customHeight="1" thickBot="1">
      <c r="A37" s="294"/>
      <c r="B37" s="295" t="s">
        <v>274</v>
      </c>
      <c r="C37" s="295"/>
      <c r="D37" s="295"/>
      <c r="E37" s="295"/>
      <c r="F37" s="295"/>
      <c r="G37" s="103"/>
      <c r="H37" s="102"/>
      <c r="I37" s="102"/>
      <c r="J37" s="102"/>
      <c r="K37" s="421">
        <f>SUM(K28:K36)</f>
        <v>0.057</v>
      </c>
      <c r="L37" s="307"/>
      <c r="M37" s="721"/>
      <c r="N37" s="721"/>
      <c r="O37" s="721"/>
      <c r="P37" s="301">
        <f>SUM(P28:P36)</f>
        <v>0.5002749999999999</v>
      </c>
      <c r="Q37" s="585"/>
    </row>
    <row r="38" spans="1:16" ht="13.5" thickTop="1">
      <c r="A38" s="55"/>
      <c r="B38" s="2"/>
      <c r="C38" s="92"/>
      <c r="D38" s="55"/>
      <c r="E38" s="92"/>
      <c r="F38" s="9"/>
      <c r="G38" s="9"/>
      <c r="H38" s="9"/>
      <c r="I38" s="9"/>
      <c r="J38" s="9"/>
      <c r="K38" s="10"/>
      <c r="L38" s="308"/>
      <c r="M38" s="574"/>
      <c r="N38" s="574"/>
      <c r="O38" s="574"/>
      <c r="P38" s="574"/>
    </row>
    <row r="39" spans="11:16" ht="12.75">
      <c r="K39" s="574"/>
      <c r="L39" s="574"/>
      <c r="M39" s="574"/>
      <c r="N39" s="574"/>
      <c r="O39" s="574"/>
      <c r="P39" s="574"/>
    </row>
    <row r="40" spans="7:16" ht="12.75">
      <c r="G40" s="722"/>
      <c r="K40" s="574"/>
      <c r="L40" s="574"/>
      <c r="M40" s="574"/>
      <c r="N40" s="574"/>
      <c r="O40" s="574"/>
      <c r="P40" s="574"/>
    </row>
    <row r="41" spans="2:16" ht="21.75">
      <c r="B41" s="189" t="s">
        <v>332</v>
      </c>
      <c r="K41" s="723">
        <f>K20</f>
        <v>0.05835</v>
      </c>
      <c r="L41" s="724"/>
      <c r="M41" s="724"/>
      <c r="N41" s="724"/>
      <c r="O41" s="724"/>
      <c r="P41" s="723">
        <f>P20</f>
        <v>0.62875</v>
      </c>
    </row>
    <row r="42" spans="2:16" ht="21.75">
      <c r="B42" s="189" t="s">
        <v>333</v>
      </c>
      <c r="K42" s="723">
        <f>K25</f>
        <v>-0.085675</v>
      </c>
      <c r="L42" s="724"/>
      <c r="M42" s="724"/>
      <c r="N42" s="724"/>
      <c r="O42" s="724"/>
      <c r="P42" s="723">
        <f>P25</f>
        <v>-0.0869</v>
      </c>
    </row>
    <row r="43" spans="2:16" ht="21.75">
      <c r="B43" s="189" t="s">
        <v>334</v>
      </c>
      <c r="K43" s="723">
        <f>K37</f>
        <v>0.057</v>
      </c>
      <c r="L43" s="724"/>
      <c r="M43" s="724"/>
      <c r="N43" s="724"/>
      <c r="O43" s="724"/>
      <c r="P43" s="725">
        <f>P37</f>
        <v>0.5002749999999999</v>
      </c>
    </row>
  </sheetData>
  <sheetProtection/>
  <printOptions horizontalCentered="1"/>
  <pageMargins left="0.4" right="0.38" top="0.59" bottom="0.58" header="0.5" footer="0.5"/>
  <pageSetup horizontalDpi="300" verticalDpi="300" orientation="landscape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4"/>
  <sheetViews>
    <sheetView view="pageBreakPreview" zoomScale="84" zoomScaleNormal="75" zoomScaleSheetLayoutView="84" zoomScalePageLayoutView="0" workbookViewId="0" topLeftCell="F1">
      <selection activeCell="A10" sqref="A10:IV10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3.7109375" style="0" customWidth="1"/>
    <col min="8" max="8" width="16.140625" style="0" customWidth="1"/>
    <col min="9" max="9" width="10.421875" style="0" customWidth="1"/>
    <col min="10" max="10" width="14.140625" style="0" customWidth="1"/>
    <col min="11" max="11" width="13.8515625" style="0" customWidth="1"/>
    <col min="12" max="12" width="14.140625" style="0" customWidth="1"/>
    <col min="13" max="13" width="13.57421875" style="0" customWidth="1"/>
    <col min="14" max="14" width="11.28125" style="0" customWidth="1"/>
    <col min="15" max="15" width="15.140625" style="0" customWidth="1"/>
    <col min="16" max="16" width="13.8515625" style="0" customWidth="1"/>
    <col min="17" max="17" width="21.140625" style="0" customWidth="1"/>
    <col min="18" max="18" width="7.57421875" style="0" customWidth="1"/>
  </cols>
  <sheetData>
    <row r="1" ht="26.25">
      <c r="A1" s="1" t="s">
        <v>237</v>
      </c>
    </row>
    <row r="2" spans="1:16" ht="20.25">
      <c r="A2" s="315" t="s">
        <v>238</v>
      </c>
      <c r="P2" s="273" t="str">
        <f>NDPL!Q1</f>
        <v>JULY -2017</v>
      </c>
    </row>
    <row r="3" spans="1:9" ht="18">
      <c r="A3" s="185" t="s">
        <v>351</v>
      </c>
      <c r="B3" s="185"/>
      <c r="C3" s="261"/>
      <c r="D3" s="262"/>
      <c r="E3" s="262"/>
      <c r="F3" s="261"/>
      <c r="G3" s="261"/>
      <c r="H3" s="261"/>
      <c r="I3" s="261"/>
    </row>
    <row r="4" spans="1:16" ht="24" thickBot="1">
      <c r="A4" s="3"/>
      <c r="G4" s="18"/>
      <c r="H4" s="18"/>
      <c r="I4" s="48" t="s">
        <v>397</v>
      </c>
      <c r="J4" s="18"/>
      <c r="K4" s="18"/>
      <c r="L4" s="18"/>
      <c r="M4" s="18"/>
      <c r="N4" s="48" t="s">
        <v>398</v>
      </c>
      <c r="O4" s="18"/>
      <c r="P4" s="18"/>
    </row>
    <row r="5" spans="1:17" ht="39.75" thickBot="1" thickTop="1">
      <c r="A5" s="35" t="s">
        <v>8</v>
      </c>
      <c r="B5" s="32" t="s">
        <v>9</v>
      </c>
      <c r="C5" s="33" t="s">
        <v>1</v>
      </c>
      <c r="D5" s="33" t="s">
        <v>2</v>
      </c>
      <c r="E5" s="33" t="s">
        <v>3</v>
      </c>
      <c r="F5" s="33" t="s">
        <v>10</v>
      </c>
      <c r="G5" s="35" t="str">
        <f>NDPL!G5</f>
        <v>FINAL READING 01/08/2017</v>
      </c>
      <c r="H5" s="33" t="str">
        <f>NDPL!H5</f>
        <v>INTIAL READING 01/07/2017</v>
      </c>
      <c r="I5" s="33" t="s">
        <v>4</v>
      </c>
      <c r="J5" s="33" t="s">
        <v>5</v>
      </c>
      <c r="K5" s="33" t="s">
        <v>6</v>
      </c>
      <c r="L5" s="35" t="str">
        <f>NDPL!G5</f>
        <v>FINAL READING 01/08/2017</v>
      </c>
      <c r="M5" s="33" t="str">
        <f>NDPL!H5</f>
        <v>INTIAL READING 01/07/2017</v>
      </c>
      <c r="N5" s="33" t="s">
        <v>4</v>
      </c>
      <c r="O5" s="33" t="s">
        <v>5</v>
      </c>
      <c r="P5" s="34" t="s">
        <v>6</v>
      </c>
      <c r="Q5" s="34" t="s">
        <v>309</v>
      </c>
    </row>
    <row r="6" ht="14.25" thickBot="1" thickTop="1"/>
    <row r="7" spans="1:17" ht="13.5" thickTop="1">
      <c r="A7" s="23"/>
      <c r="B7" s="113"/>
      <c r="C7" s="24"/>
      <c r="D7" s="24"/>
      <c r="E7" s="24"/>
      <c r="F7" s="30"/>
      <c r="G7" s="23"/>
      <c r="H7" s="24"/>
      <c r="I7" s="24"/>
      <c r="J7" s="24"/>
      <c r="K7" s="30"/>
      <c r="L7" s="23"/>
      <c r="M7" s="24"/>
      <c r="N7" s="24"/>
      <c r="O7" s="24"/>
      <c r="P7" s="30"/>
      <c r="Q7" s="153"/>
    </row>
    <row r="8" spans="1:17" ht="18">
      <c r="A8" s="117"/>
      <c r="B8" s="436" t="s">
        <v>283</v>
      </c>
      <c r="C8" s="435"/>
      <c r="D8" s="120"/>
      <c r="E8" s="120"/>
      <c r="F8" s="122"/>
      <c r="G8" s="131"/>
      <c r="H8" s="18"/>
      <c r="I8" s="68"/>
      <c r="J8" s="68"/>
      <c r="K8" s="70"/>
      <c r="L8" s="69"/>
      <c r="M8" s="67"/>
      <c r="N8" s="68"/>
      <c r="O8" s="68"/>
      <c r="P8" s="70"/>
      <c r="Q8" s="154"/>
    </row>
    <row r="9" spans="1:17" ht="18">
      <c r="A9" s="124"/>
      <c r="B9" s="437" t="s">
        <v>284</v>
      </c>
      <c r="C9" s="438" t="s">
        <v>278</v>
      </c>
      <c r="D9" s="125"/>
      <c r="E9" s="120"/>
      <c r="F9" s="122"/>
      <c r="G9" s="22"/>
      <c r="H9" s="18"/>
      <c r="I9" s="68"/>
      <c r="J9" s="68"/>
      <c r="K9" s="70"/>
      <c r="L9" s="184"/>
      <c r="M9" s="68"/>
      <c r="N9" s="68"/>
      <c r="O9" s="68"/>
      <c r="P9" s="70"/>
      <c r="Q9" s="154"/>
    </row>
    <row r="10" spans="1:17" s="462" customFormat="1" ht="20.25">
      <c r="A10" s="427">
        <v>1</v>
      </c>
      <c r="B10" s="560" t="s">
        <v>279</v>
      </c>
      <c r="C10" s="435">
        <v>4865001</v>
      </c>
      <c r="D10" s="453" t="s">
        <v>12</v>
      </c>
      <c r="E10" s="120" t="s">
        <v>355</v>
      </c>
      <c r="F10" s="561">
        <v>2000</v>
      </c>
      <c r="G10" s="458">
        <v>40553</v>
      </c>
      <c r="H10" s="459">
        <v>40281</v>
      </c>
      <c r="I10" s="459">
        <f>G10-H10</f>
        <v>272</v>
      </c>
      <c r="J10" s="459">
        <f>$F10*I10</f>
        <v>544000</v>
      </c>
      <c r="K10" s="459">
        <f>J10/1000000</f>
        <v>0.544</v>
      </c>
      <c r="L10" s="458">
        <v>1652</v>
      </c>
      <c r="M10" s="459">
        <v>1729</v>
      </c>
      <c r="N10" s="460">
        <f>L10-M10</f>
        <v>-77</v>
      </c>
      <c r="O10" s="460">
        <f>$F10*N10</f>
        <v>-154000</v>
      </c>
      <c r="P10" s="562">
        <f>O10/1000000</f>
        <v>-0.154</v>
      </c>
      <c r="Q10" s="478" t="s">
        <v>462</v>
      </c>
    </row>
    <row r="11" spans="1:17" s="462" customFormat="1" ht="20.25">
      <c r="A11" s="427">
        <v>2</v>
      </c>
      <c r="B11" s="560" t="s">
        <v>281</v>
      </c>
      <c r="C11" s="435">
        <v>4864886</v>
      </c>
      <c r="D11" s="453" t="s">
        <v>12</v>
      </c>
      <c r="E11" s="120" t="s">
        <v>355</v>
      </c>
      <c r="F11" s="561">
        <v>5000</v>
      </c>
      <c r="G11" s="458">
        <v>7542</v>
      </c>
      <c r="H11" s="459">
        <v>7451</v>
      </c>
      <c r="I11" s="459">
        <f>G11-H11</f>
        <v>91</v>
      </c>
      <c r="J11" s="459">
        <f>$F11*I11</f>
        <v>455000</v>
      </c>
      <c r="K11" s="459">
        <f>J11/1000000</f>
        <v>0.455</v>
      </c>
      <c r="L11" s="458">
        <v>99</v>
      </c>
      <c r="M11" s="459">
        <v>131</v>
      </c>
      <c r="N11" s="460">
        <f>L11-M11</f>
        <v>-32</v>
      </c>
      <c r="O11" s="460">
        <f>$F11*N11</f>
        <v>-160000</v>
      </c>
      <c r="P11" s="562">
        <f>O11/1000000</f>
        <v>-0.16</v>
      </c>
      <c r="Q11" s="466"/>
    </row>
    <row r="12" spans="1:17" ht="14.25">
      <c r="A12" s="95"/>
      <c r="B12" s="129"/>
      <c r="C12" s="110"/>
      <c r="D12" s="453"/>
      <c r="E12" s="127"/>
      <c r="F12" s="128"/>
      <c r="G12" s="132"/>
      <c r="H12" s="133"/>
      <c r="I12" s="68"/>
      <c r="J12" s="68"/>
      <c r="K12" s="70"/>
      <c r="L12" s="184"/>
      <c r="M12" s="68"/>
      <c r="N12" s="68"/>
      <c r="O12" s="68"/>
      <c r="P12" s="70"/>
      <c r="Q12" s="154"/>
    </row>
    <row r="13" spans="1:17" ht="14.25">
      <c r="A13" s="95"/>
      <c r="B13" s="126"/>
      <c r="C13" s="110"/>
      <c r="D13" s="453"/>
      <c r="E13" s="127"/>
      <c r="F13" s="128"/>
      <c r="G13" s="132"/>
      <c r="H13" s="133"/>
      <c r="I13" s="68"/>
      <c r="J13" s="68"/>
      <c r="K13" s="70"/>
      <c r="L13" s="184"/>
      <c r="M13" s="68"/>
      <c r="N13" s="68"/>
      <c r="O13" s="68"/>
      <c r="P13" s="70"/>
      <c r="Q13" s="154"/>
    </row>
    <row r="14" spans="1:17" ht="18">
      <c r="A14" s="95"/>
      <c r="B14" s="126"/>
      <c r="C14" s="110"/>
      <c r="D14" s="453"/>
      <c r="E14" s="127"/>
      <c r="F14" s="128"/>
      <c r="G14" s="132"/>
      <c r="H14" s="448" t="s">
        <v>318</v>
      </c>
      <c r="I14" s="430"/>
      <c r="J14" s="296"/>
      <c r="K14" s="431">
        <f>SUM(K10:K11)</f>
        <v>0.9990000000000001</v>
      </c>
      <c r="L14" s="184"/>
      <c r="M14" s="449" t="s">
        <v>318</v>
      </c>
      <c r="N14" s="432"/>
      <c r="O14" s="428"/>
      <c r="P14" s="433">
        <f>SUM(P10:P11)</f>
        <v>-0.314</v>
      </c>
      <c r="Q14" s="154"/>
    </row>
    <row r="15" spans="1:17" ht="18">
      <c r="A15" s="95"/>
      <c r="B15" s="312"/>
      <c r="C15" s="311"/>
      <c r="D15" s="453"/>
      <c r="E15" s="127"/>
      <c r="F15" s="128"/>
      <c r="G15" s="132"/>
      <c r="H15" s="133"/>
      <c r="I15" s="68"/>
      <c r="J15" s="68"/>
      <c r="K15" s="70"/>
      <c r="L15" s="184"/>
      <c r="M15" s="68"/>
      <c r="N15" s="68"/>
      <c r="O15" s="68"/>
      <c r="P15" s="70"/>
      <c r="Q15" s="154"/>
    </row>
    <row r="16" spans="1:17" ht="18">
      <c r="A16" s="22"/>
      <c r="B16" s="18"/>
      <c r="C16" s="18"/>
      <c r="D16" s="18"/>
      <c r="E16" s="18"/>
      <c r="F16" s="18"/>
      <c r="G16" s="22"/>
      <c r="H16" s="451"/>
      <c r="I16" s="450"/>
      <c r="J16" s="396"/>
      <c r="K16" s="434"/>
      <c r="L16" s="22"/>
      <c r="M16" s="451"/>
      <c r="N16" s="434"/>
      <c r="O16" s="396"/>
      <c r="P16" s="434"/>
      <c r="Q16" s="154"/>
    </row>
    <row r="17" spans="1:17" ht="12.75">
      <c r="A17" s="22"/>
      <c r="B17" s="18"/>
      <c r="C17" s="18"/>
      <c r="D17" s="18"/>
      <c r="E17" s="18"/>
      <c r="F17" s="18"/>
      <c r="G17" s="22"/>
      <c r="H17" s="18"/>
      <c r="I17" s="18"/>
      <c r="J17" s="18"/>
      <c r="K17" s="18"/>
      <c r="L17" s="22"/>
      <c r="M17" s="18"/>
      <c r="N17" s="18"/>
      <c r="O17" s="18"/>
      <c r="P17" s="101"/>
      <c r="Q17" s="154"/>
    </row>
    <row r="18" spans="1:17" ht="13.5" thickBot="1">
      <c r="A18" s="26"/>
      <c r="B18" s="27"/>
      <c r="C18" s="27"/>
      <c r="D18" s="27"/>
      <c r="E18" s="27"/>
      <c r="F18" s="27"/>
      <c r="G18" s="26"/>
      <c r="H18" s="27"/>
      <c r="I18" s="197"/>
      <c r="J18" s="27"/>
      <c r="K18" s="198"/>
      <c r="L18" s="26"/>
      <c r="M18" s="27"/>
      <c r="N18" s="197"/>
      <c r="O18" s="27"/>
      <c r="P18" s="198"/>
      <c r="Q18" s="155"/>
    </row>
    <row r="19" ht="13.5" thickTop="1"/>
    <row r="23" spans="1:16" ht="18">
      <c r="A23" s="439" t="s">
        <v>286</v>
      </c>
      <c r="B23" s="186"/>
      <c r="C23" s="186"/>
      <c r="D23" s="186"/>
      <c r="E23" s="186"/>
      <c r="F23" s="186"/>
      <c r="K23" s="134">
        <f>(K14+K16)</f>
        <v>0.9990000000000001</v>
      </c>
      <c r="L23" s="135"/>
      <c r="M23" s="135"/>
      <c r="N23" s="135"/>
      <c r="O23" s="135"/>
      <c r="P23" s="134">
        <f>(P14+P16)</f>
        <v>-0.314</v>
      </c>
    </row>
    <row r="26" spans="1:2" ht="18">
      <c r="A26" s="439" t="s">
        <v>287</v>
      </c>
      <c r="B26" s="439" t="s">
        <v>288</v>
      </c>
    </row>
    <row r="27" spans="1:16" ht="18">
      <c r="A27" s="199"/>
      <c r="B27" s="199"/>
      <c r="H27" s="158" t="s">
        <v>289</v>
      </c>
      <c r="I27" s="186"/>
      <c r="J27" s="158"/>
      <c r="K27" s="271">
        <v>0</v>
      </c>
      <c r="L27" s="271"/>
      <c r="M27" s="271"/>
      <c r="N27" s="271"/>
      <c r="O27" s="271"/>
      <c r="P27" s="271">
        <v>0</v>
      </c>
    </row>
    <row r="28" spans="8:16" ht="18">
      <c r="H28" s="158" t="s">
        <v>290</v>
      </c>
      <c r="I28" s="186"/>
      <c r="J28" s="158"/>
      <c r="K28" s="271">
        <f>BRPL!K18</f>
        <v>0</v>
      </c>
      <c r="L28" s="271"/>
      <c r="M28" s="271"/>
      <c r="N28" s="271"/>
      <c r="O28" s="271"/>
      <c r="P28" s="271">
        <f>BRPL!P18</f>
        <v>0</v>
      </c>
    </row>
    <row r="29" spans="8:16" ht="18">
      <c r="H29" s="158" t="s">
        <v>291</v>
      </c>
      <c r="I29" s="186"/>
      <c r="J29" s="158"/>
      <c r="K29" s="186">
        <f>BYPL!K31</f>
        <v>-0.43589999999999995</v>
      </c>
      <c r="L29" s="186"/>
      <c r="M29" s="440"/>
      <c r="N29" s="186"/>
      <c r="O29" s="186"/>
      <c r="P29" s="186">
        <f>BYPL!P31</f>
        <v>-2.9891</v>
      </c>
    </row>
    <row r="30" spans="8:16" ht="18">
      <c r="H30" s="158" t="s">
        <v>292</v>
      </c>
      <c r="I30" s="186"/>
      <c r="J30" s="158"/>
      <c r="K30" s="186">
        <f>NDMC!K35</f>
        <v>0.037500000000000006</v>
      </c>
      <c r="L30" s="186"/>
      <c r="M30" s="186"/>
      <c r="N30" s="186"/>
      <c r="O30" s="186"/>
      <c r="P30" s="186">
        <f>NDMC!P35</f>
        <v>0.9866</v>
      </c>
    </row>
    <row r="31" spans="8:16" ht="18">
      <c r="H31" s="158" t="s">
        <v>293</v>
      </c>
      <c r="I31" s="186"/>
      <c r="J31" s="158"/>
      <c r="K31" s="186"/>
      <c r="L31" s="186"/>
      <c r="M31" s="186"/>
      <c r="N31" s="186"/>
      <c r="O31" s="186"/>
      <c r="P31" s="186"/>
    </row>
    <row r="32" spans="8:16" ht="18">
      <c r="H32" s="441" t="s">
        <v>294</v>
      </c>
      <c r="I32" s="158"/>
      <c r="J32" s="158"/>
      <c r="K32" s="158">
        <f>SUM(K27:K31)</f>
        <v>-0.3984</v>
      </c>
      <c r="L32" s="186"/>
      <c r="M32" s="186"/>
      <c r="N32" s="186"/>
      <c r="O32" s="186"/>
      <c r="P32" s="158">
        <f>SUM(P27:P31)</f>
        <v>-2.0025</v>
      </c>
    </row>
    <row r="33" spans="8:16" ht="18">
      <c r="H33" s="186"/>
      <c r="I33" s="186"/>
      <c r="J33" s="186"/>
      <c r="K33" s="186"/>
      <c r="L33" s="186"/>
      <c r="M33" s="186"/>
      <c r="N33" s="186"/>
      <c r="O33" s="186"/>
      <c r="P33" s="186"/>
    </row>
    <row r="34" spans="1:16" ht="18">
      <c r="A34" s="439" t="s">
        <v>319</v>
      </c>
      <c r="B34" s="112"/>
      <c r="C34" s="112"/>
      <c r="D34" s="112"/>
      <c r="E34" s="112"/>
      <c r="F34" s="112"/>
      <c r="G34" s="112"/>
      <c r="H34" s="158"/>
      <c r="I34" s="442"/>
      <c r="J34" s="158"/>
      <c r="K34" s="442">
        <f>K23+K32</f>
        <v>0.6006000000000001</v>
      </c>
      <c r="L34" s="186"/>
      <c r="M34" s="186"/>
      <c r="N34" s="186"/>
      <c r="O34" s="186"/>
      <c r="P34" s="442">
        <f>P23+P32</f>
        <v>-2.3165</v>
      </c>
    </row>
    <row r="35" spans="1:10" ht="18">
      <c r="A35" s="158"/>
      <c r="B35" s="111"/>
      <c r="C35" s="112"/>
      <c r="D35" s="112"/>
      <c r="E35" s="112"/>
      <c r="F35" s="112"/>
      <c r="G35" s="112"/>
      <c r="H35" s="112"/>
      <c r="I35" s="137"/>
      <c r="J35" s="112"/>
    </row>
    <row r="36" spans="1:10" ht="18">
      <c r="A36" s="441" t="s">
        <v>295</v>
      </c>
      <c r="B36" s="158" t="s">
        <v>296</v>
      </c>
      <c r="C36" s="112"/>
      <c r="D36" s="112"/>
      <c r="E36" s="112"/>
      <c r="F36" s="112"/>
      <c r="G36" s="112"/>
      <c r="H36" s="112"/>
      <c r="I36" s="137"/>
      <c r="J36" s="112"/>
    </row>
    <row r="37" spans="1:10" ht="12.75">
      <c r="A37" s="136"/>
      <c r="B37" s="111"/>
      <c r="C37" s="112"/>
      <c r="D37" s="112"/>
      <c r="E37" s="112"/>
      <c r="F37" s="112"/>
      <c r="G37" s="112"/>
      <c r="H37" s="112"/>
      <c r="I37" s="137"/>
      <c r="J37" s="112"/>
    </row>
    <row r="38" spans="1:16" ht="18">
      <c r="A38" s="443" t="s">
        <v>297</v>
      </c>
      <c r="B38" s="444" t="s">
        <v>298</v>
      </c>
      <c r="C38" s="445" t="s">
        <v>299</v>
      </c>
      <c r="D38" s="444"/>
      <c r="E38" s="444"/>
      <c r="F38" s="444"/>
      <c r="G38" s="396">
        <v>31.4065</v>
      </c>
      <c r="H38" s="444" t="s">
        <v>300</v>
      </c>
      <c r="I38" s="444"/>
      <c r="J38" s="446"/>
      <c r="K38" s="444">
        <f>($K$34*G38)/100</f>
        <v>0.18862743900000006</v>
      </c>
      <c r="L38" s="444"/>
      <c r="M38" s="444"/>
      <c r="N38" s="444"/>
      <c r="O38" s="444"/>
      <c r="P38" s="444">
        <f>($P$34*G38)/100</f>
        <v>-0.7275315725</v>
      </c>
    </row>
    <row r="39" spans="1:16" ht="18">
      <c r="A39" s="443" t="s">
        <v>301</v>
      </c>
      <c r="B39" s="444" t="s">
        <v>356</v>
      </c>
      <c r="C39" s="445" t="s">
        <v>299</v>
      </c>
      <c r="D39" s="444"/>
      <c r="E39" s="444"/>
      <c r="F39" s="444"/>
      <c r="G39" s="396">
        <v>40.0425</v>
      </c>
      <c r="H39" s="444" t="s">
        <v>300</v>
      </c>
      <c r="I39" s="444"/>
      <c r="J39" s="446"/>
      <c r="K39" s="444">
        <f>($K$34*G39)/100</f>
        <v>0.24049525500000005</v>
      </c>
      <c r="L39" s="444"/>
      <c r="M39" s="444"/>
      <c r="N39" s="444"/>
      <c r="O39" s="444"/>
      <c r="P39" s="444">
        <f>($P$34*G39)/100</f>
        <v>-0.9275845125</v>
      </c>
    </row>
    <row r="40" spans="1:16" ht="18">
      <c r="A40" s="443" t="s">
        <v>302</v>
      </c>
      <c r="B40" s="444" t="s">
        <v>357</v>
      </c>
      <c r="C40" s="445" t="s">
        <v>299</v>
      </c>
      <c r="D40" s="444"/>
      <c r="E40" s="444"/>
      <c r="F40" s="444"/>
      <c r="G40" s="396">
        <v>22.6446</v>
      </c>
      <c r="H40" s="444" t="s">
        <v>300</v>
      </c>
      <c r="I40" s="444"/>
      <c r="J40" s="446"/>
      <c r="K40" s="444">
        <f>($K$34*G40)/100</f>
        <v>0.13600346760000004</v>
      </c>
      <c r="L40" s="444"/>
      <c r="M40" s="444"/>
      <c r="N40" s="444"/>
      <c r="O40" s="444"/>
      <c r="P40" s="444">
        <f>($P$34*G40)/100</f>
        <v>-0.524562159</v>
      </c>
    </row>
    <row r="41" spans="1:16" ht="18">
      <c r="A41" s="443" t="s">
        <v>303</v>
      </c>
      <c r="B41" s="444" t="s">
        <v>358</v>
      </c>
      <c r="C41" s="445" t="s">
        <v>299</v>
      </c>
      <c r="D41" s="444"/>
      <c r="E41" s="444"/>
      <c r="F41" s="444"/>
      <c r="G41" s="396">
        <v>4.9907</v>
      </c>
      <c r="H41" s="444" t="s">
        <v>300</v>
      </c>
      <c r="I41" s="444"/>
      <c r="J41" s="446"/>
      <c r="K41" s="444">
        <f>($K$34*G41)/100</f>
        <v>0.02997414420000001</v>
      </c>
      <c r="L41" s="444"/>
      <c r="M41" s="444"/>
      <c r="N41" s="444"/>
      <c r="O41" s="444"/>
      <c r="P41" s="444">
        <f>($P$34*G41)/100</f>
        <v>-0.1156095655</v>
      </c>
    </row>
    <row r="42" spans="1:16" ht="18">
      <c r="A42" s="443" t="s">
        <v>304</v>
      </c>
      <c r="B42" s="444" t="s">
        <v>359</v>
      </c>
      <c r="C42" s="445" t="s">
        <v>299</v>
      </c>
      <c r="D42" s="444"/>
      <c r="E42" s="444"/>
      <c r="F42" s="444"/>
      <c r="G42" s="396">
        <v>0.9157</v>
      </c>
      <c r="H42" s="444" t="s">
        <v>300</v>
      </c>
      <c r="I42" s="444"/>
      <c r="J42" s="446"/>
      <c r="K42" s="444">
        <f>($K$34*G42)/100</f>
        <v>0.0054996942</v>
      </c>
      <c r="L42" s="444"/>
      <c r="M42" s="444"/>
      <c r="N42" s="444"/>
      <c r="O42" s="444"/>
      <c r="P42" s="444">
        <f>($P$34*G42)/100</f>
        <v>-0.021212190500000002</v>
      </c>
    </row>
    <row r="43" spans="6:10" ht="12.75">
      <c r="F43" s="138"/>
      <c r="J43" s="139"/>
    </row>
    <row r="44" spans="1:10" ht="15">
      <c r="A44" s="447" t="s">
        <v>412</v>
      </c>
      <c r="F44" s="138"/>
      <c r="J44" s="139"/>
    </row>
  </sheetData>
  <sheetProtection/>
  <printOptions horizontalCentered="1"/>
  <pageMargins left="0.25" right="0.25" top="0.5" bottom="0.5" header="0.5" footer="0.5"/>
  <pageSetup horizontalDpi="300" verticalDpi="300" orientation="landscape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0"/>
  <sheetViews>
    <sheetView zoomScale="50" zoomScaleNormal="50" zoomScaleSheetLayoutView="55" workbookViewId="0" topLeftCell="A7">
      <selection activeCell="T18" sqref="T18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5.140625" style="0" customWidth="1"/>
    <col min="11" max="11" width="53.7109375" style="0" customWidth="1"/>
    <col min="12" max="12" width="8.7109375" style="0" customWidth="1"/>
    <col min="13" max="13" width="3.00390625" style="0" customWidth="1"/>
    <col min="14" max="14" width="16.140625" style="0" customWidth="1"/>
    <col min="16" max="16" width="4.140625" style="0" customWidth="1"/>
  </cols>
  <sheetData>
    <row r="1" spans="1:18" ht="68.25" customHeight="1" thickTop="1">
      <c r="A1" s="205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63"/>
      <c r="R1" s="18"/>
    </row>
    <row r="2" spans="1:18" ht="30">
      <c r="A2" s="207"/>
      <c r="B2" s="18"/>
      <c r="C2" s="18"/>
      <c r="D2" s="18"/>
      <c r="E2" s="18"/>
      <c r="F2" s="18"/>
      <c r="G2" s="387" t="s">
        <v>354</v>
      </c>
      <c r="H2" s="18"/>
      <c r="I2" s="18"/>
      <c r="J2" s="18"/>
      <c r="K2" s="18"/>
      <c r="L2" s="18"/>
      <c r="M2" s="18"/>
      <c r="N2" s="18"/>
      <c r="O2" s="18"/>
      <c r="P2" s="18"/>
      <c r="Q2" s="264"/>
      <c r="R2" s="18"/>
    </row>
    <row r="3" spans="1:18" ht="26.25">
      <c r="A3" s="20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264"/>
      <c r="R3" s="18"/>
    </row>
    <row r="4" spans="1:18" ht="25.5">
      <c r="A4" s="20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264"/>
      <c r="R4" s="18"/>
    </row>
    <row r="5" spans="1:18" ht="23.25">
      <c r="A5" s="213"/>
      <c r="B5" s="18"/>
      <c r="C5" s="382" t="s">
        <v>384</v>
      </c>
      <c r="D5" s="18"/>
      <c r="E5" s="18"/>
      <c r="F5" s="18"/>
      <c r="G5" s="18"/>
      <c r="H5" s="18"/>
      <c r="I5" s="18"/>
      <c r="J5" s="18"/>
      <c r="K5" s="18"/>
      <c r="L5" s="210"/>
      <c r="M5" s="18"/>
      <c r="N5" s="18"/>
      <c r="O5" s="18"/>
      <c r="P5" s="18"/>
      <c r="Q5" s="264"/>
      <c r="R5" s="18"/>
    </row>
    <row r="6" spans="1:18" ht="18">
      <c r="A6" s="209"/>
      <c r="B6" s="10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264"/>
      <c r="R6" s="18"/>
    </row>
    <row r="7" spans="1:18" ht="26.25">
      <c r="A7" s="207"/>
      <c r="B7" s="18"/>
      <c r="C7" s="18"/>
      <c r="D7" s="18"/>
      <c r="E7" s="18"/>
      <c r="F7" s="250" t="s">
        <v>455</v>
      </c>
      <c r="G7" s="18"/>
      <c r="H7" s="18"/>
      <c r="I7" s="18"/>
      <c r="J7" s="18"/>
      <c r="K7" s="18"/>
      <c r="L7" s="210"/>
      <c r="M7" s="18"/>
      <c r="N7" s="18"/>
      <c r="O7" s="18"/>
      <c r="P7" s="18"/>
      <c r="Q7" s="264"/>
      <c r="R7" s="18"/>
    </row>
    <row r="8" spans="1:18" ht="25.5">
      <c r="A8" s="208"/>
      <c r="B8" s="211"/>
      <c r="C8" s="18"/>
      <c r="D8" s="18"/>
      <c r="E8" s="18"/>
      <c r="F8" s="18"/>
      <c r="G8" s="18"/>
      <c r="H8" s="212"/>
      <c r="I8" s="18"/>
      <c r="J8" s="18"/>
      <c r="K8" s="18"/>
      <c r="L8" s="18"/>
      <c r="M8" s="18"/>
      <c r="N8" s="18"/>
      <c r="O8" s="18"/>
      <c r="P8" s="18"/>
      <c r="Q8" s="264"/>
      <c r="R8" s="18"/>
    </row>
    <row r="9" spans="1:18" ht="12.75">
      <c r="A9" s="213"/>
      <c r="B9" s="18"/>
      <c r="C9" s="18"/>
      <c r="D9" s="18"/>
      <c r="E9" s="18"/>
      <c r="F9" s="18"/>
      <c r="G9" s="18"/>
      <c r="H9" s="214"/>
      <c r="I9" s="18"/>
      <c r="J9" s="18"/>
      <c r="K9" s="18"/>
      <c r="L9" s="18"/>
      <c r="M9" s="18"/>
      <c r="N9" s="18"/>
      <c r="O9" s="18"/>
      <c r="P9" s="18"/>
      <c r="Q9" s="264"/>
      <c r="R9" s="18"/>
    </row>
    <row r="10" spans="1:18" ht="45.75" customHeight="1">
      <c r="A10" s="213"/>
      <c r="B10" s="257" t="s">
        <v>320</v>
      </c>
      <c r="C10" s="18"/>
      <c r="D10" s="18"/>
      <c r="E10" s="18"/>
      <c r="F10" s="18"/>
      <c r="G10" s="18"/>
      <c r="H10" s="214"/>
      <c r="I10" s="251"/>
      <c r="J10" s="67"/>
      <c r="K10" s="67"/>
      <c r="L10" s="67"/>
      <c r="M10" s="67"/>
      <c r="N10" s="251"/>
      <c r="O10" s="67"/>
      <c r="P10" s="67"/>
      <c r="Q10" s="264"/>
      <c r="R10" s="18"/>
    </row>
    <row r="11" spans="1:19" ht="20.25">
      <c r="A11" s="213"/>
      <c r="B11" s="18"/>
      <c r="C11" s="18"/>
      <c r="D11" s="18"/>
      <c r="E11" s="18"/>
      <c r="F11" s="18"/>
      <c r="G11" s="18"/>
      <c r="H11" s="217"/>
      <c r="I11" s="405" t="s">
        <v>339</v>
      </c>
      <c r="J11" s="252"/>
      <c r="K11" s="252"/>
      <c r="L11" s="252"/>
      <c r="M11" s="252"/>
      <c r="N11" s="405" t="s">
        <v>340</v>
      </c>
      <c r="O11" s="252"/>
      <c r="P11" s="252"/>
      <c r="Q11" s="376"/>
      <c r="R11" s="220"/>
      <c r="S11" s="200"/>
    </row>
    <row r="12" spans="1:18" ht="12.75">
      <c r="A12" s="213"/>
      <c r="B12" s="18"/>
      <c r="C12" s="18"/>
      <c r="D12" s="18"/>
      <c r="E12" s="18"/>
      <c r="F12" s="18"/>
      <c r="G12" s="18"/>
      <c r="H12" s="214"/>
      <c r="I12" s="249"/>
      <c r="J12" s="249"/>
      <c r="K12" s="249"/>
      <c r="L12" s="249"/>
      <c r="M12" s="249"/>
      <c r="N12" s="249"/>
      <c r="O12" s="249"/>
      <c r="P12" s="249"/>
      <c r="Q12" s="264"/>
      <c r="R12" s="18"/>
    </row>
    <row r="13" spans="1:18" ht="26.25">
      <c r="A13" s="381">
        <v>1</v>
      </c>
      <c r="B13" s="382" t="s">
        <v>321</v>
      </c>
      <c r="C13" s="383"/>
      <c r="D13" s="383"/>
      <c r="E13" s="380"/>
      <c r="F13" s="380"/>
      <c r="G13" s="216"/>
      <c r="H13" s="377"/>
      <c r="I13" s="378">
        <f>NDPL!K170</f>
        <v>-3.5191471576666653</v>
      </c>
      <c r="J13" s="250"/>
      <c r="K13" s="250"/>
      <c r="L13" s="250"/>
      <c r="M13" s="377"/>
      <c r="N13" s="378">
        <f>NDPL!P170</f>
        <v>0.13746581416666637</v>
      </c>
      <c r="O13" s="250"/>
      <c r="P13" s="250"/>
      <c r="Q13" s="264"/>
      <c r="R13" s="18"/>
    </row>
    <row r="14" spans="1:18" ht="26.25">
      <c r="A14" s="381"/>
      <c r="B14" s="382"/>
      <c r="C14" s="383"/>
      <c r="D14" s="383"/>
      <c r="E14" s="380"/>
      <c r="F14" s="380"/>
      <c r="G14" s="216"/>
      <c r="H14" s="377"/>
      <c r="I14" s="378"/>
      <c r="J14" s="250"/>
      <c r="K14" s="250"/>
      <c r="L14" s="250"/>
      <c r="M14" s="377"/>
      <c r="N14" s="378"/>
      <c r="O14" s="250"/>
      <c r="P14" s="250"/>
      <c r="Q14" s="264"/>
      <c r="R14" s="18"/>
    </row>
    <row r="15" spans="1:18" ht="26.25">
      <c r="A15" s="381"/>
      <c r="B15" s="382"/>
      <c r="C15" s="383"/>
      <c r="D15" s="383"/>
      <c r="E15" s="380"/>
      <c r="F15" s="380"/>
      <c r="G15" s="211"/>
      <c r="H15" s="377"/>
      <c r="I15" s="378"/>
      <c r="J15" s="250"/>
      <c r="K15" s="250"/>
      <c r="L15" s="250"/>
      <c r="M15" s="377"/>
      <c r="N15" s="378"/>
      <c r="O15" s="250"/>
      <c r="P15" s="250"/>
      <c r="Q15" s="264"/>
      <c r="R15" s="18"/>
    </row>
    <row r="16" spans="1:18" ht="23.25" customHeight="1">
      <c r="A16" s="381">
        <v>2</v>
      </c>
      <c r="B16" s="382" t="s">
        <v>322</v>
      </c>
      <c r="C16" s="383"/>
      <c r="D16" s="383"/>
      <c r="E16" s="380"/>
      <c r="F16" s="380"/>
      <c r="G16" s="216"/>
      <c r="H16" s="377"/>
      <c r="I16" s="378">
        <f>BRPL!K195</f>
        <v>-4.695925207</v>
      </c>
      <c r="J16" s="250"/>
      <c r="K16" s="250"/>
      <c r="L16" s="250"/>
      <c r="M16" s="377" t="s">
        <v>353</v>
      </c>
      <c r="N16" s="378">
        <f>BRPL!P195</f>
        <v>13.973734439500006</v>
      </c>
      <c r="O16" s="250"/>
      <c r="P16" s="250"/>
      <c r="Q16" s="264"/>
      <c r="R16" s="18"/>
    </row>
    <row r="17" spans="1:18" ht="26.25">
      <c r="A17" s="381"/>
      <c r="B17" s="382"/>
      <c r="C17" s="383"/>
      <c r="D17" s="383"/>
      <c r="E17" s="380"/>
      <c r="F17" s="380"/>
      <c r="G17" s="216"/>
      <c r="H17" s="377"/>
      <c r="I17" s="378"/>
      <c r="J17" s="250"/>
      <c r="K17" s="250"/>
      <c r="L17" s="250"/>
      <c r="M17" s="377"/>
      <c r="N17" s="378"/>
      <c r="O17" s="250"/>
      <c r="P17" s="250"/>
      <c r="Q17" s="264"/>
      <c r="R17" s="18"/>
    </row>
    <row r="18" spans="1:18" ht="26.25">
      <c r="A18" s="381"/>
      <c r="B18" s="382"/>
      <c r="C18" s="383"/>
      <c r="D18" s="383"/>
      <c r="E18" s="380"/>
      <c r="F18" s="380"/>
      <c r="G18" s="211"/>
      <c r="H18" s="377"/>
      <c r="I18" s="378"/>
      <c r="J18" s="250"/>
      <c r="K18" s="250"/>
      <c r="L18" s="250"/>
      <c r="M18" s="377"/>
      <c r="N18" s="378"/>
      <c r="O18" s="250"/>
      <c r="P18" s="250"/>
      <c r="Q18" s="264"/>
      <c r="R18" s="18"/>
    </row>
    <row r="19" spans="1:18" ht="23.25" customHeight="1">
      <c r="A19" s="381">
        <v>3</v>
      </c>
      <c r="B19" s="382" t="s">
        <v>323</v>
      </c>
      <c r="C19" s="383"/>
      <c r="D19" s="383"/>
      <c r="E19" s="380"/>
      <c r="F19" s="380"/>
      <c r="G19" s="216"/>
      <c r="H19" s="377" t="s">
        <v>353</v>
      </c>
      <c r="I19" s="378">
        <f>BYPL!K178</f>
        <v>1.6812055942666668</v>
      </c>
      <c r="J19" s="250"/>
      <c r="K19" s="250"/>
      <c r="L19" s="250"/>
      <c r="M19" s="377" t="s">
        <v>353</v>
      </c>
      <c r="N19" s="378">
        <f>BYPL!P178</f>
        <v>5.568004904333332</v>
      </c>
      <c r="O19" s="250"/>
      <c r="P19" s="250"/>
      <c r="Q19" s="264"/>
      <c r="R19" s="18"/>
    </row>
    <row r="20" spans="1:18" ht="26.25">
      <c r="A20" s="381"/>
      <c r="B20" s="382"/>
      <c r="C20" s="383"/>
      <c r="D20" s="383"/>
      <c r="E20" s="380"/>
      <c r="F20" s="380"/>
      <c r="G20" s="216"/>
      <c r="H20" s="377"/>
      <c r="I20" s="378"/>
      <c r="J20" s="250"/>
      <c r="K20" s="250"/>
      <c r="L20" s="250"/>
      <c r="M20" s="377"/>
      <c r="N20" s="378"/>
      <c r="O20" s="250"/>
      <c r="P20" s="250"/>
      <c r="Q20" s="264"/>
      <c r="R20" s="18"/>
    </row>
    <row r="21" spans="1:18" ht="26.25">
      <c r="A21" s="381"/>
      <c r="B21" s="384"/>
      <c r="C21" s="384"/>
      <c r="D21" s="384"/>
      <c r="E21" s="272"/>
      <c r="F21" s="272"/>
      <c r="G21" s="108"/>
      <c r="H21" s="377"/>
      <c r="I21" s="378"/>
      <c r="J21" s="250"/>
      <c r="K21" s="250"/>
      <c r="L21" s="250"/>
      <c r="M21" s="377"/>
      <c r="N21" s="378"/>
      <c r="O21" s="250"/>
      <c r="P21" s="250"/>
      <c r="Q21" s="264"/>
      <c r="R21" s="18"/>
    </row>
    <row r="22" spans="1:18" ht="26.25">
      <c r="A22" s="381">
        <v>4</v>
      </c>
      <c r="B22" s="382" t="s">
        <v>324</v>
      </c>
      <c r="C22" s="384"/>
      <c r="D22" s="384"/>
      <c r="E22" s="272"/>
      <c r="F22" s="272"/>
      <c r="G22" s="216"/>
      <c r="H22" s="377" t="s">
        <v>353</v>
      </c>
      <c r="I22" s="378">
        <f>NDMC!K88</f>
        <v>4.631628944199999</v>
      </c>
      <c r="J22" s="250"/>
      <c r="K22" s="250"/>
      <c r="L22" s="250"/>
      <c r="M22" s="377" t="s">
        <v>353</v>
      </c>
      <c r="N22" s="378">
        <f>NDMC!P88</f>
        <v>3.1301458745</v>
      </c>
      <c r="O22" s="250"/>
      <c r="P22" s="250"/>
      <c r="Q22" s="264"/>
      <c r="R22" s="18"/>
    </row>
    <row r="23" spans="1:18" ht="26.25">
      <c r="A23" s="381"/>
      <c r="B23" s="382"/>
      <c r="C23" s="384"/>
      <c r="D23" s="384"/>
      <c r="E23" s="272"/>
      <c r="F23" s="272"/>
      <c r="G23" s="216"/>
      <c r="H23" s="377"/>
      <c r="I23" s="378"/>
      <c r="J23" s="250"/>
      <c r="K23" s="250"/>
      <c r="L23" s="250"/>
      <c r="M23" s="377"/>
      <c r="N23" s="378"/>
      <c r="O23" s="250"/>
      <c r="P23" s="250"/>
      <c r="Q23" s="264"/>
      <c r="R23" s="18"/>
    </row>
    <row r="24" spans="1:18" ht="26.25">
      <c r="A24" s="381"/>
      <c r="B24" s="384"/>
      <c r="C24" s="384"/>
      <c r="D24" s="384"/>
      <c r="E24" s="272"/>
      <c r="F24" s="272"/>
      <c r="G24" s="108"/>
      <c r="H24" s="377"/>
      <c r="I24" s="378"/>
      <c r="J24" s="250"/>
      <c r="K24" s="250"/>
      <c r="L24" s="250"/>
      <c r="M24" s="377"/>
      <c r="N24" s="378"/>
      <c r="O24" s="250"/>
      <c r="P24" s="250"/>
      <c r="Q24" s="264"/>
      <c r="R24" s="18"/>
    </row>
    <row r="25" spans="1:18" ht="26.25">
      <c r="A25" s="381">
        <v>5</v>
      </c>
      <c r="B25" s="382" t="s">
        <v>325</v>
      </c>
      <c r="C25" s="384"/>
      <c r="D25" s="384"/>
      <c r="E25" s="272"/>
      <c r="F25" s="272"/>
      <c r="G25" s="216"/>
      <c r="H25" s="377" t="s">
        <v>353</v>
      </c>
      <c r="I25" s="378">
        <f>MES!K60</f>
        <v>0.0349996942</v>
      </c>
      <c r="J25" s="250"/>
      <c r="K25" s="250"/>
      <c r="L25" s="250"/>
      <c r="M25" s="377" t="s">
        <v>353</v>
      </c>
      <c r="N25" s="378">
        <f>MES!P60</f>
        <v>4.2375878095</v>
      </c>
      <c r="O25" s="250"/>
      <c r="P25" s="250"/>
      <c r="Q25" s="264"/>
      <c r="R25" s="18"/>
    </row>
    <row r="26" spans="1:18" ht="20.25">
      <c r="A26" s="213"/>
      <c r="B26" s="18"/>
      <c r="C26" s="18"/>
      <c r="D26" s="18"/>
      <c r="E26" s="18"/>
      <c r="F26" s="18"/>
      <c r="G26" s="18"/>
      <c r="H26" s="215"/>
      <c r="I26" s="379"/>
      <c r="J26" s="248"/>
      <c r="K26" s="248"/>
      <c r="L26" s="248"/>
      <c r="M26" s="248"/>
      <c r="N26" s="248"/>
      <c r="O26" s="248"/>
      <c r="P26" s="248"/>
      <c r="Q26" s="264"/>
      <c r="R26" s="18"/>
    </row>
    <row r="27" spans="1:18" ht="18">
      <c r="A27" s="209"/>
      <c r="B27" s="188"/>
      <c r="C27" s="218"/>
      <c r="D27" s="218"/>
      <c r="E27" s="218"/>
      <c r="F27" s="218"/>
      <c r="G27" s="219"/>
      <c r="H27" s="215"/>
      <c r="I27" s="18"/>
      <c r="J27" s="18"/>
      <c r="K27" s="18"/>
      <c r="L27" s="18"/>
      <c r="M27" s="18"/>
      <c r="N27" s="18"/>
      <c r="O27" s="18"/>
      <c r="P27" s="18"/>
      <c r="Q27" s="264"/>
      <c r="R27" s="18"/>
    </row>
    <row r="28" spans="1:18" ht="15">
      <c r="A28" s="213"/>
      <c r="B28" s="18"/>
      <c r="C28" s="18"/>
      <c r="D28" s="18"/>
      <c r="E28" s="18"/>
      <c r="F28" s="18"/>
      <c r="G28" s="18"/>
      <c r="H28" s="215"/>
      <c r="I28" s="18"/>
      <c r="J28" s="18"/>
      <c r="K28" s="18"/>
      <c r="L28" s="18"/>
      <c r="M28" s="18"/>
      <c r="N28" s="18"/>
      <c r="O28" s="18"/>
      <c r="P28" s="18"/>
      <c r="Q28" s="264"/>
      <c r="R28" s="18"/>
    </row>
    <row r="29" spans="1:18" ht="54" customHeight="1" thickBot="1">
      <c r="A29" s="375" t="s">
        <v>326</v>
      </c>
      <c r="B29" s="253"/>
      <c r="C29" s="253"/>
      <c r="D29" s="253"/>
      <c r="E29" s="253"/>
      <c r="F29" s="253"/>
      <c r="G29" s="253"/>
      <c r="H29" s="254"/>
      <c r="I29" s="254"/>
      <c r="J29" s="254"/>
      <c r="K29" s="254"/>
      <c r="L29" s="254"/>
      <c r="M29" s="254"/>
      <c r="N29" s="254"/>
      <c r="O29" s="254"/>
      <c r="P29" s="254"/>
      <c r="Q29" s="265"/>
      <c r="R29" s="18"/>
    </row>
    <row r="30" spans="1:9" ht="13.5" thickTop="1">
      <c r="A30" s="206"/>
      <c r="B30" s="18"/>
      <c r="C30" s="18"/>
      <c r="D30" s="18"/>
      <c r="E30" s="18"/>
      <c r="F30" s="18"/>
      <c r="G30" s="18"/>
      <c r="H30" s="18"/>
      <c r="I30" s="18"/>
    </row>
    <row r="31" spans="1:9" ht="12.75">
      <c r="A31" s="18"/>
      <c r="B31" s="18"/>
      <c r="C31" s="18"/>
      <c r="D31" s="18"/>
      <c r="E31" s="18"/>
      <c r="F31" s="18"/>
      <c r="G31" s="18"/>
      <c r="H31" s="18"/>
      <c r="I31" s="18"/>
    </row>
    <row r="32" spans="1:9" ht="12.75">
      <c r="A32" s="18"/>
      <c r="B32" s="18"/>
      <c r="C32" s="18"/>
      <c r="D32" s="18"/>
      <c r="E32" s="18"/>
      <c r="F32" s="18"/>
      <c r="G32" s="18"/>
      <c r="H32" s="18"/>
      <c r="I32" s="18"/>
    </row>
    <row r="33" spans="1:9" ht="18">
      <c r="A33" s="218" t="s">
        <v>352</v>
      </c>
      <c r="B33" s="18"/>
      <c r="C33" s="18"/>
      <c r="D33" s="18"/>
      <c r="E33" s="374"/>
      <c r="F33" s="374"/>
      <c r="G33" s="18"/>
      <c r="H33" s="18"/>
      <c r="I33" s="18"/>
    </row>
    <row r="34" spans="1:9" ht="15">
      <c r="A34" s="242"/>
      <c r="B34" s="242"/>
      <c r="C34" s="242"/>
      <c r="D34" s="242"/>
      <c r="E34" s="374"/>
      <c r="F34" s="374"/>
      <c r="G34" s="18"/>
      <c r="H34" s="18"/>
      <c r="I34" s="18"/>
    </row>
    <row r="35" spans="1:9" s="374" customFormat="1" ht="15" customHeight="1">
      <c r="A35" s="386" t="s">
        <v>360</v>
      </c>
      <c r="E35"/>
      <c r="F35"/>
      <c r="G35" s="242"/>
      <c r="H35" s="242"/>
      <c r="I35" s="242"/>
    </row>
    <row r="36" spans="1:9" s="374" customFormat="1" ht="15" customHeight="1">
      <c r="A36" s="386"/>
      <c r="E36"/>
      <c r="F36"/>
      <c r="H36" s="242"/>
      <c r="I36" s="242"/>
    </row>
    <row r="37" spans="1:9" s="374" customFormat="1" ht="15" customHeight="1">
      <c r="A37" s="386" t="s">
        <v>361</v>
      </c>
      <c r="E37"/>
      <c r="F37"/>
      <c r="I37" s="242"/>
    </row>
    <row r="38" spans="1:9" s="374" customFormat="1" ht="15" customHeight="1">
      <c r="A38" s="385"/>
      <c r="E38"/>
      <c r="F38"/>
      <c r="I38" s="242"/>
    </row>
    <row r="39" spans="1:9" s="374" customFormat="1" ht="15" customHeight="1">
      <c r="A39" s="386"/>
      <c r="E39"/>
      <c r="F39"/>
      <c r="I39" s="242"/>
    </row>
    <row r="40" spans="1:6" s="374" customFormat="1" ht="15" customHeight="1">
      <c r="A40" s="386"/>
      <c r="B40" s="373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24"/>
  <sheetViews>
    <sheetView zoomScale="85" zoomScaleNormal="85" zoomScalePageLayoutView="0" workbookViewId="0" topLeftCell="A1">
      <selection activeCell="L18" sqref="L18"/>
    </sheetView>
  </sheetViews>
  <sheetFormatPr defaultColWidth="9.140625" defaultRowHeight="12.75"/>
  <cols>
    <col min="1" max="1" width="6.8515625" style="462" customWidth="1"/>
    <col min="2" max="2" width="12.00390625" style="462" customWidth="1"/>
    <col min="3" max="3" width="9.8515625" style="462" bestFit="1" customWidth="1"/>
    <col min="4" max="5" width="9.140625" style="462" customWidth="1"/>
    <col min="6" max="6" width="9.28125" style="462" bestFit="1" customWidth="1"/>
    <col min="7" max="7" width="13.00390625" style="462" customWidth="1"/>
    <col min="8" max="8" width="12.140625" style="462" customWidth="1"/>
    <col min="9" max="9" width="9.28125" style="462" bestFit="1" customWidth="1"/>
    <col min="10" max="10" width="10.57421875" style="462" bestFit="1" customWidth="1"/>
    <col min="11" max="11" width="10.00390625" style="462" customWidth="1"/>
    <col min="12" max="13" width="11.8515625" style="462" customWidth="1"/>
    <col min="14" max="14" width="9.28125" style="462" bestFit="1" customWidth="1"/>
    <col min="15" max="15" width="10.57421875" style="462" bestFit="1" customWidth="1"/>
    <col min="16" max="16" width="12.7109375" style="462" customWidth="1"/>
    <col min="17" max="17" width="12.28125" style="462" customWidth="1"/>
    <col min="18" max="16384" width="9.140625" style="462" customWidth="1"/>
  </cols>
  <sheetData>
    <row r="1" spans="1:16" ht="24" thickBot="1">
      <c r="A1" s="3"/>
      <c r="G1" s="505"/>
      <c r="H1" s="505"/>
      <c r="I1" s="48" t="s">
        <v>397</v>
      </c>
      <c r="J1" s="505"/>
      <c r="K1" s="505"/>
      <c r="L1" s="505"/>
      <c r="M1" s="505"/>
      <c r="N1" s="48" t="s">
        <v>398</v>
      </c>
      <c r="O1" s="505"/>
      <c r="P1" s="505"/>
    </row>
    <row r="2" spans="1:17" ht="39.75" thickBot="1" thickTop="1">
      <c r="A2" s="534" t="s">
        <v>8</v>
      </c>
      <c r="B2" s="535" t="s">
        <v>9</v>
      </c>
      <c r="C2" s="536" t="s">
        <v>1</v>
      </c>
      <c r="D2" s="536" t="s">
        <v>2</v>
      </c>
      <c r="E2" s="536" t="s">
        <v>3</v>
      </c>
      <c r="F2" s="536" t="s">
        <v>10</v>
      </c>
      <c r="G2" s="534" t="str">
        <f>NDPL!G5</f>
        <v>FINAL READING 01/08/2017</v>
      </c>
      <c r="H2" s="536" t="str">
        <f>NDPL!H5</f>
        <v>INTIAL READING 01/07/2017</v>
      </c>
      <c r="I2" s="536" t="s">
        <v>4</v>
      </c>
      <c r="J2" s="536" t="s">
        <v>5</v>
      </c>
      <c r="K2" s="536" t="s">
        <v>6</v>
      </c>
      <c r="L2" s="534" t="str">
        <f>NDPL!G5</f>
        <v>FINAL READING 01/08/2017</v>
      </c>
      <c r="M2" s="536" t="str">
        <f>NDPL!H5</f>
        <v>INTIAL READING 01/07/2017</v>
      </c>
      <c r="N2" s="536" t="s">
        <v>4</v>
      </c>
      <c r="O2" s="536" t="s">
        <v>5</v>
      </c>
      <c r="P2" s="566" t="s">
        <v>6</v>
      </c>
      <c r="Q2" s="726"/>
    </row>
    <row r="3" ht="14.25" thickBot="1" thickTop="1"/>
    <row r="4" spans="1:17" ht="13.5" thickTop="1">
      <c r="A4" s="475"/>
      <c r="B4" s="256" t="s">
        <v>341</v>
      </c>
      <c r="C4" s="474"/>
      <c r="D4" s="474"/>
      <c r="E4" s="474"/>
      <c r="F4" s="627"/>
      <c r="G4" s="475"/>
      <c r="H4" s="474"/>
      <c r="I4" s="474"/>
      <c r="J4" s="474"/>
      <c r="K4" s="627"/>
      <c r="L4" s="475"/>
      <c r="M4" s="474"/>
      <c r="N4" s="474"/>
      <c r="O4" s="474"/>
      <c r="P4" s="627"/>
      <c r="Q4" s="573"/>
    </row>
    <row r="5" spans="1:17" ht="12.75">
      <c r="A5" s="727"/>
      <c r="B5" s="129" t="s">
        <v>345</v>
      </c>
      <c r="C5" s="130" t="s">
        <v>278</v>
      </c>
      <c r="D5" s="505"/>
      <c r="E5" s="505"/>
      <c r="F5" s="720"/>
      <c r="G5" s="727"/>
      <c r="H5" s="505"/>
      <c r="I5" s="505"/>
      <c r="J5" s="505"/>
      <c r="K5" s="720"/>
      <c r="L5" s="727"/>
      <c r="M5" s="505"/>
      <c r="N5" s="505"/>
      <c r="O5" s="505"/>
      <c r="P5" s="720"/>
      <c r="Q5" s="466"/>
    </row>
    <row r="6" spans="1:17" ht="15">
      <c r="A6" s="504">
        <v>1</v>
      </c>
      <c r="B6" s="505" t="s">
        <v>342</v>
      </c>
      <c r="C6" s="506">
        <v>5100238</v>
      </c>
      <c r="D6" s="127" t="s">
        <v>12</v>
      </c>
      <c r="E6" s="127" t="s">
        <v>280</v>
      </c>
      <c r="F6" s="507">
        <v>750</v>
      </c>
      <c r="G6" s="340">
        <v>9347</v>
      </c>
      <c r="H6" s="276">
        <v>8692</v>
      </c>
      <c r="I6" s="400">
        <f>G6-H6</f>
        <v>655</v>
      </c>
      <c r="J6" s="400">
        <f>$F6*I6</f>
        <v>491250</v>
      </c>
      <c r="K6" s="485">
        <f>J6/1000000</f>
        <v>0.49125</v>
      </c>
      <c r="L6" s="340">
        <v>999984</v>
      </c>
      <c r="M6" s="276">
        <v>999984</v>
      </c>
      <c r="N6" s="400">
        <f>L6-M6</f>
        <v>0</v>
      </c>
      <c r="O6" s="400">
        <f>$F6*N6</f>
        <v>0</v>
      </c>
      <c r="P6" s="485">
        <f>O6/1000000</f>
        <v>0</v>
      </c>
      <c r="Q6" s="478" t="s">
        <v>447</v>
      </c>
    </row>
    <row r="7" spans="1:17" ht="15">
      <c r="A7" s="504">
        <v>2</v>
      </c>
      <c r="B7" s="505" t="s">
        <v>343</v>
      </c>
      <c r="C7" s="506">
        <v>5128477</v>
      </c>
      <c r="D7" s="127" t="s">
        <v>12</v>
      </c>
      <c r="E7" s="127" t="s">
        <v>280</v>
      </c>
      <c r="F7" s="507">
        <v>1500</v>
      </c>
      <c r="G7" s="340">
        <v>996619</v>
      </c>
      <c r="H7" s="341">
        <v>995915</v>
      </c>
      <c r="I7" s="400">
        <f>G7-H7</f>
        <v>704</v>
      </c>
      <c r="J7" s="400">
        <f>$F7*I7</f>
        <v>1056000</v>
      </c>
      <c r="K7" s="485">
        <f>J7/1000000</f>
        <v>1.056</v>
      </c>
      <c r="L7" s="340">
        <v>991920</v>
      </c>
      <c r="M7" s="341">
        <v>991921</v>
      </c>
      <c r="N7" s="400">
        <f>L7-M7</f>
        <v>-1</v>
      </c>
      <c r="O7" s="400">
        <f>$F7*N7</f>
        <v>-1500</v>
      </c>
      <c r="P7" s="485">
        <f>O7/1000000</f>
        <v>-0.0015</v>
      </c>
      <c r="Q7" s="466"/>
    </row>
    <row r="8" spans="1:17" s="555" customFormat="1" ht="15">
      <c r="A8" s="546">
        <v>3</v>
      </c>
      <c r="B8" s="547" t="s">
        <v>344</v>
      </c>
      <c r="C8" s="548">
        <v>4864840</v>
      </c>
      <c r="D8" s="549" t="s">
        <v>12</v>
      </c>
      <c r="E8" s="549" t="s">
        <v>280</v>
      </c>
      <c r="F8" s="550">
        <v>750</v>
      </c>
      <c r="G8" s="551">
        <v>852896</v>
      </c>
      <c r="H8" s="341">
        <v>855255</v>
      </c>
      <c r="I8" s="552">
        <f>G8-H8</f>
        <v>-2359</v>
      </c>
      <c r="J8" s="552">
        <f>$F8*I8</f>
        <v>-1769250</v>
      </c>
      <c r="K8" s="553">
        <f>J8/1000000</f>
        <v>-1.76925</v>
      </c>
      <c r="L8" s="551">
        <v>998641</v>
      </c>
      <c r="M8" s="341">
        <v>998641</v>
      </c>
      <c r="N8" s="552">
        <f>L8-M8</f>
        <v>0</v>
      </c>
      <c r="O8" s="552">
        <f>$F8*N8</f>
        <v>0</v>
      </c>
      <c r="P8" s="553">
        <f>O8/1000000</f>
        <v>0</v>
      </c>
      <c r="Q8" s="554"/>
    </row>
    <row r="9" spans="1:17" ht="12.75">
      <c r="A9" s="504"/>
      <c r="B9" s="505"/>
      <c r="C9" s="506"/>
      <c r="D9" s="505"/>
      <c r="E9" s="505"/>
      <c r="F9" s="507"/>
      <c r="G9" s="504"/>
      <c r="H9" s="506"/>
      <c r="I9" s="505"/>
      <c r="J9" s="505"/>
      <c r="K9" s="720"/>
      <c r="L9" s="504"/>
      <c r="M9" s="506"/>
      <c r="N9" s="505"/>
      <c r="O9" s="505"/>
      <c r="P9" s="720"/>
      <c r="Q9" s="466"/>
    </row>
    <row r="10" spans="1:17" ht="12.75">
      <c r="A10" s="727"/>
      <c r="B10" s="505"/>
      <c r="C10" s="505"/>
      <c r="D10" s="505"/>
      <c r="E10" s="505"/>
      <c r="F10" s="720"/>
      <c r="G10" s="504"/>
      <c r="H10" s="506"/>
      <c r="I10" s="505"/>
      <c r="J10" s="505"/>
      <c r="K10" s="720"/>
      <c r="L10" s="504"/>
      <c r="M10" s="506"/>
      <c r="N10" s="505"/>
      <c r="O10" s="505"/>
      <c r="P10" s="720"/>
      <c r="Q10" s="466"/>
    </row>
    <row r="11" spans="1:17" ht="12.75">
      <c r="A11" s="727"/>
      <c r="B11" s="505"/>
      <c r="C11" s="505"/>
      <c r="D11" s="505"/>
      <c r="E11" s="505"/>
      <c r="F11" s="720"/>
      <c r="G11" s="504"/>
      <c r="H11" s="506"/>
      <c r="I11" s="505"/>
      <c r="J11" s="505"/>
      <c r="K11" s="720"/>
      <c r="L11" s="504"/>
      <c r="M11" s="506"/>
      <c r="N11" s="505"/>
      <c r="O11" s="505"/>
      <c r="P11" s="720"/>
      <c r="Q11" s="466"/>
    </row>
    <row r="12" spans="1:17" ht="12.75">
      <c r="A12" s="727"/>
      <c r="B12" s="505"/>
      <c r="C12" s="505"/>
      <c r="D12" s="505"/>
      <c r="E12" s="505"/>
      <c r="F12" s="720"/>
      <c r="G12" s="504"/>
      <c r="H12" s="506"/>
      <c r="I12" s="130" t="s">
        <v>318</v>
      </c>
      <c r="J12" s="505"/>
      <c r="K12" s="568">
        <f>SUM(K6:K8)</f>
        <v>-0.22199999999999998</v>
      </c>
      <c r="L12" s="504"/>
      <c r="M12" s="506"/>
      <c r="N12" s="130" t="s">
        <v>318</v>
      </c>
      <c r="O12" s="505"/>
      <c r="P12" s="568">
        <f>SUM(P6:P8)</f>
        <v>-0.0015</v>
      </c>
      <c r="Q12" s="466"/>
    </row>
    <row r="13" spans="1:17" ht="12.75">
      <c r="A13" s="727"/>
      <c r="B13" s="505"/>
      <c r="C13" s="505"/>
      <c r="D13" s="505"/>
      <c r="E13" s="505"/>
      <c r="F13" s="720"/>
      <c r="G13" s="504"/>
      <c r="H13" s="506"/>
      <c r="I13" s="309"/>
      <c r="J13" s="505"/>
      <c r="K13" s="196"/>
      <c r="L13" s="504"/>
      <c r="M13" s="506"/>
      <c r="N13" s="309"/>
      <c r="O13" s="505"/>
      <c r="P13" s="196"/>
      <c r="Q13" s="466"/>
    </row>
    <row r="14" spans="1:17" ht="12.75">
      <c r="A14" s="727"/>
      <c r="B14" s="505"/>
      <c r="C14" s="505"/>
      <c r="D14" s="505"/>
      <c r="E14" s="505"/>
      <c r="F14" s="720"/>
      <c r="G14" s="504"/>
      <c r="H14" s="506"/>
      <c r="I14" s="505"/>
      <c r="J14" s="505"/>
      <c r="K14" s="720"/>
      <c r="L14" s="504"/>
      <c r="M14" s="506"/>
      <c r="N14" s="505"/>
      <c r="O14" s="505"/>
      <c r="P14" s="720"/>
      <c r="Q14" s="466"/>
    </row>
    <row r="15" spans="1:17" ht="12.75">
      <c r="A15" s="727"/>
      <c r="B15" s="123" t="s">
        <v>154</v>
      </c>
      <c r="C15" s="505"/>
      <c r="D15" s="505"/>
      <c r="E15" s="505"/>
      <c r="F15" s="720"/>
      <c r="G15" s="504"/>
      <c r="H15" s="506"/>
      <c r="I15" s="505"/>
      <c r="J15" s="505"/>
      <c r="K15" s="720"/>
      <c r="L15" s="504"/>
      <c r="M15" s="506"/>
      <c r="N15" s="505"/>
      <c r="O15" s="505"/>
      <c r="P15" s="720"/>
      <c r="Q15" s="466"/>
    </row>
    <row r="16" spans="1:17" ht="12.75">
      <c r="A16" s="728"/>
      <c r="B16" s="123" t="s">
        <v>277</v>
      </c>
      <c r="C16" s="114" t="s">
        <v>278</v>
      </c>
      <c r="D16" s="114"/>
      <c r="E16" s="115"/>
      <c r="F16" s="116"/>
      <c r="G16" s="117"/>
      <c r="H16" s="506"/>
      <c r="I16" s="505"/>
      <c r="J16" s="505"/>
      <c r="K16" s="720"/>
      <c r="L16" s="504"/>
      <c r="M16" s="506"/>
      <c r="N16" s="505"/>
      <c r="O16" s="505"/>
      <c r="P16" s="720"/>
      <c r="Q16" s="466"/>
    </row>
    <row r="17" spans="1:17" ht="15">
      <c r="A17" s="117">
        <v>1</v>
      </c>
      <c r="B17" s="118" t="s">
        <v>279</v>
      </c>
      <c r="C17" s="119">
        <v>5100232</v>
      </c>
      <c r="D17" s="120" t="s">
        <v>12</v>
      </c>
      <c r="E17" s="120" t="s">
        <v>280</v>
      </c>
      <c r="F17" s="121">
        <v>5000</v>
      </c>
      <c r="G17" s="340">
        <v>999858</v>
      </c>
      <c r="H17" s="276">
        <v>999858</v>
      </c>
      <c r="I17" s="400">
        <f>G17-H17</f>
        <v>0</v>
      </c>
      <c r="J17" s="400">
        <f>$F17*I17</f>
        <v>0</v>
      </c>
      <c r="K17" s="485">
        <f>J17/1000000</f>
        <v>0</v>
      </c>
      <c r="L17" s="340">
        <v>11183</v>
      </c>
      <c r="M17" s="276">
        <v>10551</v>
      </c>
      <c r="N17" s="400">
        <f>L17-M17</f>
        <v>632</v>
      </c>
      <c r="O17" s="400">
        <f>$F17*N17</f>
        <v>3160000</v>
      </c>
      <c r="P17" s="485">
        <f>O17/1000000</f>
        <v>3.16</v>
      </c>
      <c r="Q17" s="466"/>
    </row>
    <row r="18" spans="1:17" ht="15">
      <c r="A18" s="117">
        <v>2</v>
      </c>
      <c r="B18" s="126" t="s">
        <v>281</v>
      </c>
      <c r="C18" s="119">
        <v>4864938</v>
      </c>
      <c r="D18" s="120" t="s">
        <v>12</v>
      </c>
      <c r="E18" s="120" t="s">
        <v>280</v>
      </c>
      <c r="F18" s="121">
        <v>1000</v>
      </c>
      <c r="G18" s="340">
        <v>999964</v>
      </c>
      <c r="H18" s="341">
        <v>999964</v>
      </c>
      <c r="I18" s="400">
        <f>G18-H18</f>
        <v>0</v>
      </c>
      <c r="J18" s="400">
        <f>$F18*I18</f>
        <v>0</v>
      </c>
      <c r="K18" s="485">
        <f>J18/1000000</f>
        <v>0</v>
      </c>
      <c r="L18" s="340">
        <v>938861</v>
      </c>
      <c r="M18" s="341">
        <v>944551</v>
      </c>
      <c r="N18" s="400">
        <f>L18-M18</f>
        <v>-5690</v>
      </c>
      <c r="O18" s="400">
        <f>$F18*N18</f>
        <v>-5690000</v>
      </c>
      <c r="P18" s="485">
        <f>O18/1000000</f>
        <v>-5.69</v>
      </c>
      <c r="Q18" s="478"/>
    </row>
    <row r="19" spans="1:17" ht="15">
      <c r="A19" s="117">
        <v>3</v>
      </c>
      <c r="B19" s="118" t="s">
        <v>282</v>
      </c>
      <c r="C19" s="119">
        <v>4864947</v>
      </c>
      <c r="D19" s="120" t="s">
        <v>12</v>
      </c>
      <c r="E19" s="120" t="s">
        <v>280</v>
      </c>
      <c r="F19" s="121">
        <v>1000</v>
      </c>
      <c r="G19" s="340">
        <v>973276</v>
      </c>
      <c r="H19" s="341">
        <v>973352</v>
      </c>
      <c r="I19" s="400">
        <f>G19-H19</f>
        <v>-76</v>
      </c>
      <c r="J19" s="400">
        <f>$F19*I19</f>
        <v>-76000</v>
      </c>
      <c r="K19" s="485">
        <f>J19/1000000</f>
        <v>-0.076</v>
      </c>
      <c r="L19" s="340">
        <v>997839</v>
      </c>
      <c r="M19" s="341">
        <v>997907</v>
      </c>
      <c r="N19" s="400">
        <f>L19-M19</f>
        <v>-68</v>
      </c>
      <c r="O19" s="400">
        <f>$F19*N19</f>
        <v>-68000</v>
      </c>
      <c r="P19" s="485">
        <f>O19/1000000</f>
        <v>-0.068</v>
      </c>
      <c r="Q19" s="735"/>
    </row>
    <row r="20" spans="1:17" ht="12.75">
      <c r="A20" s="117"/>
      <c r="B20" s="118"/>
      <c r="C20" s="119"/>
      <c r="D20" s="120"/>
      <c r="E20" s="120"/>
      <c r="F20" s="122"/>
      <c r="G20" s="131"/>
      <c r="H20" s="505"/>
      <c r="I20" s="400"/>
      <c r="J20" s="400"/>
      <c r="K20" s="485"/>
      <c r="L20" s="649"/>
      <c r="M20" s="648"/>
      <c r="N20" s="400"/>
      <c r="O20" s="400"/>
      <c r="P20" s="485"/>
      <c r="Q20" s="466"/>
    </row>
    <row r="21" spans="1:17" ht="12.75">
      <c r="A21" s="727"/>
      <c r="B21" s="505"/>
      <c r="C21" s="505"/>
      <c r="D21" s="505"/>
      <c r="E21" s="505"/>
      <c r="F21" s="720"/>
      <c r="G21" s="727"/>
      <c r="H21" s="505"/>
      <c r="I21" s="505"/>
      <c r="J21" s="505"/>
      <c r="K21" s="720"/>
      <c r="L21" s="727"/>
      <c r="M21" s="505"/>
      <c r="N21" s="505"/>
      <c r="O21" s="505"/>
      <c r="P21" s="720"/>
      <c r="Q21" s="466"/>
    </row>
    <row r="22" spans="1:17" ht="12.75">
      <c r="A22" s="727"/>
      <c r="B22" s="505"/>
      <c r="C22" s="505"/>
      <c r="D22" s="505"/>
      <c r="E22" s="505"/>
      <c r="F22" s="720"/>
      <c r="G22" s="727"/>
      <c r="H22" s="505"/>
      <c r="I22" s="505"/>
      <c r="J22" s="505"/>
      <c r="K22" s="720"/>
      <c r="L22" s="727"/>
      <c r="M22" s="505"/>
      <c r="N22" s="505"/>
      <c r="O22" s="505"/>
      <c r="P22" s="720"/>
      <c r="Q22" s="466"/>
    </row>
    <row r="23" spans="1:17" ht="12.75">
      <c r="A23" s="727"/>
      <c r="B23" s="505"/>
      <c r="C23" s="505"/>
      <c r="D23" s="505"/>
      <c r="E23" s="505"/>
      <c r="F23" s="720"/>
      <c r="G23" s="727"/>
      <c r="H23" s="505"/>
      <c r="I23" s="130" t="s">
        <v>318</v>
      </c>
      <c r="J23" s="505"/>
      <c r="K23" s="568">
        <f>SUM(K17:K19)</f>
        <v>-0.076</v>
      </c>
      <c r="L23" s="727"/>
      <c r="M23" s="505"/>
      <c r="N23" s="130" t="s">
        <v>318</v>
      </c>
      <c r="O23" s="505"/>
      <c r="P23" s="568">
        <f>SUM(P17:P19)</f>
        <v>-2.5980000000000003</v>
      </c>
      <c r="Q23" s="466"/>
    </row>
    <row r="24" spans="1:17" ht="13.5" thickBot="1">
      <c r="A24" s="628"/>
      <c r="B24" s="508"/>
      <c r="C24" s="508"/>
      <c r="D24" s="508"/>
      <c r="E24" s="508"/>
      <c r="F24" s="631"/>
      <c r="G24" s="628"/>
      <c r="H24" s="508"/>
      <c r="I24" s="508"/>
      <c r="J24" s="508"/>
      <c r="K24" s="631"/>
      <c r="L24" s="628"/>
      <c r="M24" s="508"/>
      <c r="N24" s="508"/>
      <c r="O24" s="508"/>
      <c r="P24" s="631"/>
      <c r="Q24" s="585"/>
    </row>
    <row r="25" ht="13.5" thickTop="1"/>
  </sheetData>
  <sheetProtection/>
  <printOptions/>
  <pageMargins left="0.75" right="0.75" top="1" bottom="1" header="0.5" footer="0.5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Subodh Kumar</cp:lastModifiedBy>
  <cp:lastPrinted>2014-05-22T05:02:47Z</cp:lastPrinted>
  <dcterms:created xsi:type="dcterms:W3CDTF">1996-10-14T23:33:28Z</dcterms:created>
  <dcterms:modified xsi:type="dcterms:W3CDTF">2017-08-29T19:59:10Z</dcterms:modified>
  <cp:category/>
  <cp:version/>
  <cp:contentType/>
  <cp:contentStatus/>
</cp:coreProperties>
</file>